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amu Ohnuma\Dropbox\Data Disk\スキー部\職員大会\第４９回職員大会\"/>
    </mc:Choice>
  </mc:AlternateContent>
  <xr:revisionPtr revIDLastSave="0" documentId="13_ncr:1_{9FC00376-08ED-47A5-AFCA-DD287BBC42E7}" xr6:coauthVersionLast="47" xr6:coauthVersionMax="47" xr10:uidLastSave="{00000000-0000-0000-0000-000000000000}"/>
  <bookViews>
    <workbookView xWindow="7590" yWindow="240" windowWidth="14685" windowHeight="14625" xr2:uid="{00000000-000D-0000-FFFF-FFFF00000000}"/>
  </bookViews>
  <sheets>
    <sheet name="手続案内" sheetId="31" r:id="rId1"/>
    <sheet name="総括表兼領収書" sheetId="4" r:id="rId2"/>
    <sheet name="女子 (初級)" sheetId="36" r:id="rId3"/>
    <sheet name="女子（クラス別）" sheetId="24" r:id="rId4"/>
    <sheet name="男子 (初級)" sheetId="37" r:id="rId5"/>
    <sheet name="男子（クラス別）" sheetId="39" r:id="rId6"/>
  </sheets>
  <definedNames>
    <definedName name="_xlnm.Print_Area" localSheetId="2">'女子 (初級)'!$A$1:$J$35</definedName>
    <definedName name="_xlnm.Print_Area" localSheetId="3">'女子（クラス別）'!$A$1:$N$35</definedName>
    <definedName name="_xlnm.Print_Area" localSheetId="1">総括表兼領収書!$A$1:$G$51</definedName>
    <definedName name="_xlnm.Print_Area" localSheetId="4">'男子 (初級)'!$A$1:$J$35</definedName>
    <definedName name="_xlnm.Print_Area" localSheetId="5">'男子（クラス別）'!$A$1:$N$35</definedName>
    <definedName name="_xlnm.Print_Titles" localSheetId="2">'女子 (初級)'!#REF!</definedName>
    <definedName name="_xlnm.Print_Titles" localSheetId="3">'女子（クラス別）'!#REF!</definedName>
    <definedName name="_xlnm.Print_Titles" localSheetId="4">'男子 (初級)'!#REF!</definedName>
    <definedName name="_xlnm.Print_Titles" localSheetId="5">'男子（クラス別）'!#REF!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9" l="1"/>
  <c r="D6" i="39"/>
  <c r="D7" i="39"/>
  <c r="D8" i="39"/>
  <c r="D9" i="39"/>
  <c r="D10" i="39"/>
  <c r="D11" i="39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M5" i="39" l="1"/>
  <c r="I34" i="39"/>
  <c r="J34" i="39" s="1"/>
  <c r="C34" i="39" s="1"/>
  <c r="I33" i="39"/>
  <c r="J33" i="39" s="1"/>
  <c r="C33" i="39" s="1"/>
  <c r="I32" i="39"/>
  <c r="J32" i="39" s="1"/>
  <c r="C32" i="39" s="1"/>
  <c r="I31" i="39"/>
  <c r="J31" i="39" s="1"/>
  <c r="C31" i="39" s="1"/>
  <c r="I30" i="39"/>
  <c r="J30" i="39" s="1"/>
  <c r="C30" i="39" s="1"/>
  <c r="I29" i="39"/>
  <c r="J29" i="39" s="1"/>
  <c r="C29" i="39" s="1"/>
  <c r="I28" i="39"/>
  <c r="J28" i="39" s="1"/>
  <c r="C28" i="39" s="1"/>
  <c r="I27" i="39"/>
  <c r="J27" i="39" s="1"/>
  <c r="C27" i="39" s="1"/>
  <c r="J26" i="39"/>
  <c r="C26" i="39" s="1"/>
  <c r="I26" i="39"/>
  <c r="I25" i="39"/>
  <c r="J25" i="39" s="1"/>
  <c r="C25" i="39" s="1"/>
  <c r="I24" i="39"/>
  <c r="J24" i="39" s="1"/>
  <c r="C24" i="39" s="1"/>
  <c r="I23" i="39"/>
  <c r="J23" i="39" s="1"/>
  <c r="C23" i="39" s="1"/>
  <c r="I22" i="39"/>
  <c r="J22" i="39" s="1"/>
  <c r="C22" i="39" s="1"/>
  <c r="I21" i="39"/>
  <c r="J21" i="39" s="1"/>
  <c r="C21" i="39" s="1"/>
  <c r="I20" i="39"/>
  <c r="J20" i="39" s="1"/>
  <c r="C20" i="39" s="1"/>
  <c r="I19" i="39"/>
  <c r="J19" i="39" s="1"/>
  <c r="C19" i="39" s="1"/>
  <c r="I18" i="39"/>
  <c r="J18" i="39" s="1"/>
  <c r="C18" i="39" s="1"/>
  <c r="I17" i="39"/>
  <c r="J17" i="39" s="1"/>
  <c r="C17" i="39" s="1"/>
  <c r="I16" i="39"/>
  <c r="J16" i="39" s="1"/>
  <c r="C16" i="39" s="1"/>
  <c r="I15" i="39"/>
  <c r="J15" i="39" s="1"/>
  <c r="C15" i="39" s="1"/>
  <c r="I14" i="39"/>
  <c r="J14" i="39" s="1"/>
  <c r="C14" i="39" s="1"/>
  <c r="I13" i="39"/>
  <c r="J13" i="39" s="1"/>
  <c r="C13" i="39" s="1"/>
  <c r="I12" i="39"/>
  <c r="J12" i="39" s="1"/>
  <c r="C12" i="39" s="1"/>
  <c r="I11" i="39"/>
  <c r="J11" i="39" s="1"/>
  <c r="C11" i="39" s="1"/>
  <c r="I10" i="39"/>
  <c r="J10" i="39" s="1"/>
  <c r="C10" i="39" s="1"/>
  <c r="I9" i="39"/>
  <c r="J9" i="39" s="1"/>
  <c r="C9" i="39" s="1"/>
  <c r="I8" i="39"/>
  <c r="J8" i="39" s="1"/>
  <c r="C8" i="39" s="1"/>
  <c r="I7" i="39"/>
  <c r="J7" i="39" s="1"/>
  <c r="C7" i="39" s="1"/>
  <c r="I6" i="39"/>
  <c r="J6" i="39" s="1"/>
  <c r="C6" i="39" s="1"/>
  <c r="I5" i="39"/>
  <c r="J5" i="39" s="1"/>
  <c r="C5" i="39" s="1"/>
  <c r="N4" i="39"/>
  <c r="D38" i="4" s="1"/>
  <c r="M4" i="39"/>
  <c r="D23" i="4" s="1"/>
  <c r="I4" i="39"/>
  <c r="J4" i="39" s="1"/>
  <c r="C4" i="39" s="1"/>
  <c r="H1" i="39"/>
  <c r="H1" i="37"/>
  <c r="H1" i="24"/>
  <c r="H1" i="36"/>
  <c r="L4" i="37"/>
  <c r="D30" i="4" s="1"/>
  <c r="K4" i="37"/>
  <c r="D15" i="4" s="1"/>
  <c r="L4" i="36"/>
  <c r="D24" i="4" s="1"/>
  <c r="K4" i="36"/>
  <c r="D9" i="4" s="1"/>
  <c r="I34" i="37"/>
  <c r="J34" i="37" s="1"/>
  <c r="D34" i="37"/>
  <c r="I33" i="37"/>
  <c r="J33" i="37" s="1"/>
  <c r="D33" i="37"/>
  <c r="I32" i="37"/>
  <c r="J32" i="37" s="1"/>
  <c r="D32" i="37"/>
  <c r="I31" i="37"/>
  <c r="J31" i="37" s="1"/>
  <c r="D31" i="37"/>
  <c r="I30" i="37"/>
  <c r="J30" i="37" s="1"/>
  <c r="D30" i="37"/>
  <c r="I29" i="37"/>
  <c r="J29" i="37" s="1"/>
  <c r="D29" i="37"/>
  <c r="I28" i="37"/>
  <c r="J28" i="37" s="1"/>
  <c r="D28" i="37"/>
  <c r="I27" i="37"/>
  <c r="J27" i="37" s="1"/>
  <c r="D27" i="37"/>
  <c r="I26" i="37"/>
  <c r="J26" i="37" s="1"/>
  <c r="D26" i="37"/>
  <c r="I25" i="37"/>
  <c r="J25" i="37" s="1"/>
  <c r="D25" i="37"/>
  <c r="I24" i="37"/>
  <c r="J24" i="37" s="1"/>
  <c r="D24" i="37"/>
  <c r="I23" i="37"/>
  <c r="J23" i="37" s="1"/>
  <c r="D23" i="37"/>
  <c r="I22" i="37"/>
  <c r="J22" i="37" s="1"/>
  <c r="D22" i="37"/>
  <c r="I21" i="37"/>
  <c r="J21" i="37" s="1"/>
  <c r="D21" i="37"/>
  <c r="I20" i="37"/>
  <c r="J20" i="37" s="1"/>
  <c r="D20" i="37"/>
  <c r="I19" i="37"/>
  <c r="J19" i="37" s="1"/>
  <c r="D19" i="37"/>
  <c r="I18" i="37"/>
  <c r="J18" i="37" s="1"/>
  <c r="D18" i="37"/>
  <c r="I17" i="37"/>
  <c r="J17" i="37" s="1"/>
  <c r="D17" i="37"/>
  <c r="I16" i="37"/>
  <c r="J16" i="37" s="1"/>
  <c r="D16" i="37"/>
  <c r="I15" i="37"/>
  <c r="J15" i="37" s="1"/>
  <c r="D15" i="37"/>
  <c r="I14" i="37"/>
  <c r="J14" i="37" s="1"/>
  <c r="D14" i="37"/>
  <c r="I13" i="37"/>
  <c r="J13" i="37" s="1"/>
  <c r="D13" i="37"/>
  <c r="I12" i="37"/>
  <c r="J12" i="37" s="1"/>
  <c r="D12" i="37"/>
  <c r="I11" i="37"/>
  <c r="J11" i="37" s="1"/>
  <c r="D11" i="37"/>
  <c r="I10" i="37"/>
  <c r="J10" i="37" s="1"/>
  <c r="D10" i="37"/>
  <c r="I9" i="37"/>
  <c r="J9" i="37" s="1"/>
  <c r="D9" i="37"/>
  <c r="I8" i="37"/>
  <c r="J8" i="37" s="1"/>
  <c r="D8" i="37"/>
  <c r="I7" i="37"/>
  <c r="J7" i="37" s="1"/>
  <c r="D7" i="37"/>
  <c r="I6" i="37"/>
  <c r="J6" i="37" s="1"/>
  <c r="D6" i="37"/>
  <c r="I5" i="37"/>
  <c r="J5" i="37" s="1"/>
  <c r="D5" i="37"/>
  <c r="I4" i="37"/>
  <c r="J4" i="37" s="1"/>
  <c r="N8" i="39" l="1"/>
  <c r="D34" i="4" s="1"/>
  <c r="M9" i="39"/>
  <c r="D18" i="4" s="1"/>
  <c r="M11" i="39"/>
  <c r="D16" i="4" s="1"/>
  <c r="N9" i="39"/>
  <c r="D33" i="4" s="1"/>
  <c r="N11" i="39"/>
  <c r="D31" i="4" s="1"/>
  <c r="M10" i="39"/>
  <c r="D17" i="4" s="1"/>
  <c r="N10" i="39"/>
  <c r="D32" i="4" s="1"/>
  <c r="D22" i="4"/>
  <c r="M7" i="39"/>
  <c r="D20" i="4" s="1"/>
  <c r="N5" i="39"/>
  <c r="D37" i="4" s="1"/>
  <c r="N7" i="39"/>
  <c r="D35" i="4" s="1"/>
  <c r="M6" i="39"/>
  <c r="D21" i="4" s="1"/>
  <c r="M8" i="39"/>
  <c r="D19" i="4" s="1"/>
  <c r="N6" i="39"/>
  <c r="D36" i="4" s="1"/>
  <c r="K5" i="37"/>
  <c r="K5" i="36"/>
  <c r="I34" i="36"/>
  <c r="J34" i="36" s="1"/>
  <c r="D34" i="36"/>
  <c r="I33" i="36"/>
  <c r="J33" i="36" s="1"/>
  <c r="D33" i="36"/>
  <c r="I32" i="36"/>
  <c r="J32" i="36" s="1"/>
  <c r="D32" i="36"/>
  <c r="I31" i="36"/>
  <c r="J31" i="36" s="1"/>
  <c r="D31" i="36"/>
  <c r="I30" i="36"/>
  <c r="J30" i="36" s="1"/>
  <c r="D30" i="36"/>
  <c r="I29" i="36"/>
  <c r="J29" i="36" s="1"/>
  <c r="D29" i="36"/>
  <c r="I28" i="36"/>
  <c r="J28" i="36" s="1"/>
  <c r="D28" i="36"/>
  <c r="I27" i="36"/>
  <c r="J27" i="36" s="1"/>
  <c r="D27" i="36"/>
  <c r="I26" i="36"/>
  <c r="J26" i="36" s="1"/>
  <c r="D26" i="36"/>
  <c r="I25" i="36"/>
  <c r="J25" i="36" s="1"/>
  <c r="D25" i="36"/>
  <c r="I24" i="36"/>
  <c r="J24" i="36" s="1"/>
  <c r="D24" i="36"/>
  <c r="I23" i="36"/>
  <c r="J23" i="36" s="1"/>
  <c r="D23" i="36"/>
  <c r="I22" i="36"/>
  <c r="J22" i="36" s="1"/>
  <c r="D22" i="36"/>
  <c r="I21" i="36"/>
  <c r="J21" i="36" s="1"/>
  <c r="D21" i="36"/>
  <c r="I20" i="36"/>
  <c r="J20" i="36" s="1"/>
  <c r="D20" i="36"/>
  <c r="I19" i="36"/>
  <c r="J19" i="36" s="1"/>
  <c r="D19" i="36"/>
  <c r="I18" i="36"/>
  <c r="J18" i="36" s="1"/>
  <c r="D18" i="36"/>
  <c r="I17" i="36"/>
  <c r="J17" i="36" s="1"/>
  <c r="D17" i="36"/>
  <c r="I16" i="36"/>
  <c r="J16" i="36" s="1"/>
  <c r="D16" i="36"/>
  <c r="I15" i="36"/>
  <c r="J15" i="36" s="1"/>
  <c r="D15" i="36"/>
  <c r="I14" i="36"/>
  <c r="J14" i="36" s="1"/>
  <c r="D14" i="36"/>
  <c r="I13" i="36"/>
  <c r="J13" i="36" s="1"/>
  <c r="D13" i="36"/>
  <c r="I12" i="36"/>
  <c r="J12" i="36" s="1"/>
  <c r="D12" i="36"/>
  <c r="I11" i="36"/>
  <c r="J11" i="36" s="1"/>
  <c r="D11" i="36"/>
  <c r="I10" i="36"/>
  <c r="J10" i="36" s="1"/>
  <c r="D10" i="36"/>
  <c r="I9" i="36"/>
  <c r="J9" i="36" s="1"/>
  <c r="D9" i="36"/>
  <c r="I8" i="36"/>
  <c r="J8" i="36" s="1"/>
  <c r="D8" i="36"/>
  <c r="I7" i="36"/>
  <c r="J7" i="36" s="1"/>
  <c r="D7" i="36"/>
  <c r="I6" i="36"/>
  <c r="J6" i="36" s="1"/>
  <c r="D6" i="36"/>
  <c r="I5" i="36"/>
  <c r="J5" i="36" s="1"/>
  <c r="D5" i="36"/>
  <c r="I4" i="36"/>
  <c r="J4" i="36" s="1"/>
  <c r="M13" i="39" l="1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I34" i="24"/>
  <c r="J34" i="24" s="1"/>
  <c r="C34" i="24" s="1"/>
  <c r="I33" i="24"/>
  <c r="J33" i="24" s="1"/>
  <c r="C33" i="24" s="1"/>
  <c r="I32" i="24"/>
  <c r="J32" i="24" s="1"/>
  <c r="C32" i="24" s="1"/>
  <c r="I31" i="24"/>
  <c r="J31" i="24" s="1"/>
  <c r="C31" i="24" s="1"/>
  <c r="I30" i="24"/>
  <c r="J30" i="24" s="1"/>
  <c r="C30" i="24" s="1"/>
  <c r="I29" i="24"/>
  <c r="J29" i="24" s="1"/>
  <c r="C29" i="24" s="1"/>
  <c r="I28" i="24"/>
  <c r="J28" i="24" s="1"/>
  <c r="C28" i="24" s="1"/>
  <c r="I27" i="24"/>
  <c r="J27" i="24" s="1"/>
  <c r="C27" i="24" s="1"/>
  <c r="I26" i="24"/>
  <c r="J26" i="24" s="1"/>
  <c r="C26" i="24" s="1"/>
  <c r="I25" i="24"/>
  <c r="J25" i="24" s="1"/>
  <c r="C25" i="24" s="1"/>
  <c r="I24" i="24"/>
  <c r="J24" i="24" s="1"/>
  <c r="C24" i="24" s="1"/>
  <c r="I23" i="24"/>
  <c r="J23" i="24" s="1"/>
  <c r="C23" i="24" s="1"/>
  <c r="I22" i="24"/>
  <c r="J22" i="24" s="1"/>
  <c r="C22" i="24" s="1"/>
  <c r="I21" i="24"/>
  <c r="J21" i="24" s="1"/>
  <c r="C21" i="24" s="1"/>
  <c r="I20" i="24"/>
  <c r="J20" i="24" s="1"/>
  <c r="C20" i="24" s="1"/>
  <c r="I19" i="24"/>
  <c r="J19" i="24" s="1"/>
  <c r="C19" i="24" s="1"/>
  <c r="I18" i="24"/>
  <c r="J18" i="24" s="1"/>
  <c r="C18" i="24" s="1"/>
  <c r="I17" i="24"/>
  <c r="J17" i="24" s="1"/>
  <c r="C17" i="24" s="1"/>
  <c r="I16" i="24"/>
  <c r="J16" i="24" s="1"/>
  <c r="C16" i="24" s="1"/>
  <c r="I15" i="24"/>
  <c r="J15" i="24" s="1"/>
  <c r="C15" i="24" s="1"/>
  <c r="I5" i="24"/>
  <c r="J5" i="24" s="1"/>
  <c r="C5" i="24" s="1"/>
  <c r="I6" i="24"/>
  <c r="J6" i="24" s="1"/>
  <c r="C6" i="24" s="1"/>
  <c r="I7" i="24"/>
  <c r="J7" i="24" s="1"/>
  <c r="C7" i="24" s="1"/>
  <c r="I8" i="24"/>
  <c r="J8" i="24" s="1"/>
  <c r="C8" i="24" s="1"/>
  <c r="I9" i="24"/>
  <c r="J9" i="24" s="1"/>
  <c r="C9" i="24" s="1"/>
  <c r="I10" i="24"/>
  <c r="J10" i="24" s="1"/>
  <c r="C10" i="24" s="1"/>
  <c r="I11" i="24"/>
  <c r="J11" i="24" s="1"/>
  <c r="C11" i="24" s="1"/>
  <c r="I12" i="24"/>
  <c r="J12" i="24" s="1"/>
  <c r="C12" i="24" s="1"/>
  <c r="I13" i="24"/>
  <c r="J13" i="24" s="1"/>
  <c r="C13" i="24" s="1"/>
  <c r="I14" i="24"/>
  <c r="J14" i="24" s="1"/>
  <c r="C14" i="24" s="1"/>
  <c r="I4" i="24"/>
  <c r="J4" i="24" s="1"/>
  <c r="C4" i="24" s="1"/>
  <c r="E50" i="4"/>
  <c r="C48" i="4"/>
  <c r="B48" i="4"/>
  <c r="N5" i="24" l="1"/>
  <c r="N8" i="24"/>
  <c r="D25" i="4" s="1"/>
  <c r="N4" i="24"/>
  <c r="D29" i="4" s="1"/>
  <c r="N7" i="24"/>
  <c r="D26" i="4" s="1"/>
  <c r="N6" i="24"/>
  <c r="D27" i="4" s="1"/>
  <c r="M5" i="24"/>
  <c r="D13" i="4" s="1"/>
  <c r="M8" i="24"/>
  <c r="D10" i="4" s="1"/>
  <c r="M6" i="24"/>
  <c r="D12" i="4" s="1"/>
  <c r="M4" i="24"/>
  <c r="M7" i="24"/>
  <c r="D11" i="4" s="1"/>
  <c r="D14" i="4" l="1"/>
  <c r="F9" i="4" s="1"/>
  <c r="G9" i="4" s="1"/>
  <c r="M9" i="24"/>
  <c r="D28" i="4"/>
  <c r="F24" i="4" l="1"/>
  <c r="G24" i="4" s="1"/>
  <c r="G39" i="4" l="1"/>
  <c r="F4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arakawa</author>
  </authors>
  <commentList>
    <comment ref="C4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生年月日を入れると
自動的に選択されます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arakawa</author>
  </authors>
  <commentList>
    <comment ref="C4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生年月日を入れると
自動的に選択されます</t>
        </r>
      </text>
    </comment>
  </commentList>
</comments>
</file>

<file path=xl/sharedStrings.xml><?xml version="1.0" encoding="utf-8"?>
<sst xmlns="http://schemas.openxmlformats.org/spreadsheetml/2006/main" count="283" uniqueCount="139">
  <si>
    <t>区名</t>
    <rPh sb="0" eb="2">
      <t>クメイ</t>
    </rPh>
    <phoneticPr fontId="1"/>
  </si>
  <si>
    <t>生年月日</t>
    <rPh sb="0" eb="2">
      <t>セイネン</t>
    </rPh>
    <rPh sb="2" eb="4">
      <t>ガッピ</t>
    </rPh>
    <phoneticPr fontId="1"/>
  </si>
  <si>
    <t>基準日</t>
    <rPh sb="0" eb="3">
      <t>キジュンビ</t>
    </rPh>
    <phoneticPr fontId="1"/>
  </si>
  <si>
    <t>所属</t>
    <rPh sb="0" eb="2">
      <t>ショゾク</t>
    </rPh>
    <phoneticPr fontId="1"/>
  </si>
  <si>
    <t>部　課</t>
    <rPh sb="0" eb="1">
      <t>ブ</t>
    </rPh>
    <rPh sb="2" eb="3">
      <t>カ</t>
    </rPh>
    <phoneticPr fontId="1"/>
  </si>
  <si>
    <t>氏名</t>
    <rPh sb="0" eb="2">
      <t>シメイ</t>
    </rPh>
    <phoneticPr fontId="1"/>
  </si>
  <si>
    <t>漢字</t>
    <rPh sb="0" eb="2">
      <t>カンジ</t>
    </rPh>
    <phoneticPr fontId="1"/>
  </si>
  <si>
    <t>年齢</t>
    <rPh sb="0" eb="2">
      <t>ネンレイ</t>
    </rPh>
    <phoneticPr fontId="1"/>
  </si>
  <si>
    <t>管理部管理課</t>
    <rPh sb="0" eb="3">
      <t>カンリブ</t>
    </rPh>
    <rPh sb="3" eb="5">
      <t>カンリ</t>
    </rPh>
    <rPh sb="5" eb="6">
      <t>カ</t>
    </rPh>
    <phoneticPr fontId="1"/>
  </si>
  <si>
    <t>フリガナ
（半角で）</t>
    <rPh sb="6" eb="8">
      <t>ハンカク</t>
    </rPh>
    <phoneticPr fontId="1"/>
  </si>
  <si>
    <t>（記載例）特人厚</t>
    <rPh sb="1" eb="4">
      <t>キサイレイ</t>
    </rPh>
    <rPh sb="5" eb="6">
      <t>トク</t>
    </rPh>
    <rPh sb="6" eb="7">
      <t>ジン</t>
    </rPh>
    <rPh sb="7" eb="8">
      <t>アツシ</t>
    </rPh>
    <phoneticPr fontId="1"/>
  </si>
  <si>
    <t>※この色のセルの部分のみ記入できます。</t>
    <rPh sb="3" eb="4">
      <t>イロ</t>
    </rPh>
    <rPh sb="8" eb="10">
      <t>ブブン</t>
    </rPh>
    <rPh sb="12" eb="14">
      <t>キニュウ</t>
    </rPh>
    <phoneticPr fontId="1"/>
  </si>
  <si>
    <t>電話</t>
    <rPh sb="0" eb="2">
      <t>デンワ</t>
    </rPh>
    <phoneticPr fontId="1"/>
  </si>
  <si>
    <t>e-mail</t>
    <phoneticPr fontId="1"/>
  </si>
  <si>
    <t>連絡担当者</t>
    <rPh sb="0" eb="2">
      <t>レンラク</t>
    </rPh>
    <rPh sb="2" eb="5">
      <t>タントウシャ</t>
    </rPh>
    <phoneticPr fontId="1"/>
  </si>
  <si>
    <t>種目</t>
    <rPh sb="0" eb="2">
      <t>シュモク</t>
    </rPh>
    <phoneticPr fontId="1"/>
  </si>
  <si>
    <t>回転</t>
    <rPh sb="0" eb="2">
      <t>カイテン</t>
    </rPh>
    <phoneticPr fontId="1"/>
  </si>
  <si>
    <t>大回転</t>
    <rPh sb="0" eb="3">
      <t>ダイカイテン</t>
    </rPh>
    <phoneticPr fontId="1"/>
  </si>
  <si>
    <t>参加人数</t>
    <rPh sb="0" eb="2">
      <t>サンカ</t>
    </rPh>
    <rPh sb="2" eb="4">
      <t>ニンズウ</t>
    </rPh>
    <phoneticPr fontId="1"/>
  </si>
  <si>
    <t>参加費</t>
    <rPh sb="0" eb="3">
      <t>サンカヒ</t>
    </rPh>
    <phoneticPr fontId="1"/>
  </si>
  <si>
    <t>合計金額</t>
    <rPh sb="0" eb="2">
      <t>ゴウケイ</t>
    </rPh>
    <rPh sb="2" eb="4">
      <t>キンガク</t>
    </rPh>
    <phoneticPr fontId="1"/>
  </si>
  <si>
    <t>　　連絡先のメールアドレスもよろしければご記入願います。</t>
  </si>
  <si>
    <t>　□個人票は、男女別、種目毎のシートにご記入ください。</t>
    <rPh sb="7" eb="10">
      <t>ダンジョベツ</t>
    </rPh>
    <rPh sb="13" eb="14">
      <t>ゴト</t>
    </rPh>
    <rPh sb="20" eb="22">
      <t>キニュウ</t>
    </rPh>
    <phoneticPr fontId="1"/>
  </si>
  <si>
    <t>様</t>
    <rPh sb="0" eb="1">
      <t>サマ</t>
    </rPh>
    <phoneticPr fontId="1"/>
  </si>
  <si>
    <t>上記正に領収いたしました</t>
    <rPh sb="0" eb="2">
      <t>ジョウキ</t>
    </rPh>
    <rPh sb="2" eb="3">
      <t>マサ</t>
    </rPh>
    <rPh sb="4" eb="6">
      <t>リョウシュウ</t>
    </rPh>
    <phoneticPr fontId="1"/>
  </si>
  <si>
    <t>電話番号</t>
    <rPh sb="0" eb="2">
      <t>デンワ</t>
    </rPh>
    <rPh sb="2" eb="4">
      <t>バンゴウ</t>
    </rPh>
    <phoneticPr fontId="1"/>
  </si>
  <si>
    <t>※この色のセルの部分に記入願います。</t>
    <rPh sb="3" eb="4">
      <t>イロ</t>
    </rPh>
    <rPh sb="8" eb="10">
      <t>ブブン</t>
    </rPh>
    <rPh sb="11" eb="13">
      <t>キニュウ</t>
    </rPh>
    <rPh sb="13" eb="14">
      <t>ネガ</t>
    </rPh>
    <phoneticPr fontId="1"/>
  </si>
  <si>
    <t>　□連絡担当者欄には、大会本部との窓口になる方をご記入ください。</t>
    <phoneticPr fontId="1"/>
  </si>
  <si>
    <t>特別花子</t>
    <rPh sb="0" eb="2">
      <t>トクベツ</t>
    </rPh>
    <rPh sb="2" eb="4">
      <t>ハナコ</t>
    </rPh>
    <phoneticPr fontId="1"/>
  </si>
  <si>
    <t>ﾄｸﾍﾞﾂﾊﾅｺ</t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</si>
  <si>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</si>
  <si>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シート１：本シート</t>
    <rPh sb="5" eb="6">
      <t>ホン</t>
    </rPh>
    <phoneticPr fontId="1"/>
  </si>
  <si>
    <t>シート２：総括表兼領収書</t>
    <rPh sb="5" eb="7">
      <t>ソウカツ</t>
    </rPh>
    <rPh sb="7" eb="8">
      <t>オモテ</t>
    </rPh>
    <rPh sb="8" eb="9">
      <t>ケン</t>
    </rPh>
    <rPh sb="9" eb="12">
      <t>リョウシュウショ</t>
    </rPh>
    <phoneticPr fontId="1"/>
  </si>
  <si>
    <t>　　　　（今後１年間、都庁交換便又はメールは連絡担当者あて送付します。）</t>
    <rPh sb="16" eb="17">
      <t>マタ</t>
    </rPh>
    <phoneticPr fontId="1"/>
  </si>
  <si>
    <t>・年齢によるクラス分けはありません。</t>
    <rPh sb="1" eb="3">
      <t>ネンレイ</t>
    </rPh>
    <rPh sb="9" eb="10">
      <t>ワ</t>
    </rPh>
    <phoneticPr fontId="1"/>
  </si>
  <si>
    <t>・この色のセルの部分に記入願います。</t>
    <rPh sb="3" eb="4">
      <t>イロ</t>
    </rPh>
    <rPh sb="8" eb="10">
      <t>ブブン</t>
    </rPh>
    <rPh sb="11" eb="13">
      <t>キニュウ</t>
    </rPh>
    <rPh sb="13" eb="14">
      <t>ネガ</t>
    </rPh>
    <phoneticPr fontId="1"/>
  </si>
  <si>
    <t>　注：申込先とは異なります。</t>
    <rPh sb="1" eb="2">
      <t>チュウ</t>
    </rPh>
    <rPh sb="3" eb="6">
      <t>モウシコミサキ</t>
    </rPh>
    <rPh sb="8" eb="9">
      <t>コト</t>
    </rPh>
    <phoneticPr fontId="1"/>
  </si>
  <si>
    <t>　※メールアドレスの記載に御協力お願い致します。</t>
    <rPh sb="10" eb="12">
      <t>キサイ</t>
    </rPh>
    <rPh sb="13" eb="16">
      <t>ゴキョウリョク</t>
    </rPh>
    <rPh sb="17" eb="18">
      <t>ネガ</t>
    </rPh>
    <rPh sb="19" eb="20">
      <t>イタ</t>
    </rPh>
    <phoneticPr fontId="1"/>
  </si>
  <si>
    <t>・リレーのチーム数は「半角数字」で直接ご記入下さい。</t>
    <rPh sb="8" eb="9">
      <t>スウ</t>
    </rPh>
    <rPh sb="17" eb="19">
      <t>チョクセツ</t>
    </rPh>
    <rPh sb="20" eb="22">
      <t>キニュウ</t>
    </rPh>
    <rPh sb="22" eb="23">
      <t>クダ</t>
    </rPh>
    <phoneticPr fontId="1"/>
  </si>
  <si>
    <t>　※後日、エントリー表を送ります。選手会時に提出下さい。</t>
    <rPh sb="2" eb="4">
      <t>ゴジツ</t>
    </rPh>
    <rPh sb="10" eb="11">
      <t>ヒョウ</t>
    </rPh>
    <rPh sb="12" eb="13">
      <t>オク</t>
    </rPh>
    <rPh sb="17" eb="20">
      <t>センシュカイ</t>
    </rPh>
    <rPh sb="20" eb="21">
      <t>ジ</t>
    </rPh>
    <rPh sb="22" eb="24">
      <t>テイシュツ</t>
    </rPh>
    <rPh sb="24" eb="25">
      <t>クダ</t>
    </rPh>
    <phoneticPr fontId="1"/>
  </si>
  <si>
    <t>・連絡担当者（今後１年間、交換便又はメールを連絡担当者あて送付します。）</t>
    <rPh sb="1" eb="3">
      <t>レンラク</t>
    </rPh>
    <rPh sb="3" eb="6">
      <t>タントウシャ</t>
    </rPh>
    <phoneticPr fontId="1"/>
  </si>
  <si>
    <t>２．総括表兼領収書での記入事項について</t>
    <rPh sb="2" eb="4">
      <t>ソウカツ</t>
    </rPh>
    <rPh sb="4" eb="5">
      <t>ヒョウ</t>
    </rPh>
    <rPh sb="5" eb="6">
      <t>ケン</t>
    </rPh>
    <rPh sb="6" eb="9">
      <t>リョウシュウショ</t>
    </rPh>
    <rPh sb="11" eb="13">
      <t>キニュウ</t>
    </rPh>
    <rPh sb="13" eb="15">
      <t>ジコウ</t>
    </rPh>
    <phoneticPr fontId="1"/>
  </si>
  <si>
    <t>３．アルペン種目申込みでの記入事項について</t>
    <rPh sb="6" eb="8">
      <t>シュモク</t>
    </rPh>
    <rPh sb="8" eb="10">
      <t>モウシコ</t>
    </rPh>
    <rPh sb="13" eb="15">
      <t>キニュウ</t>
    </rPh>
    <rPh sb="15" eb="17">
      <t>ジコウ</t>
    </rPh>
    <phoneticPr fontId="1"/>
  </si>
  <si>
    <t>４．共通事項</t>
    <rPh sb="2" eb="4">
      <t>キョウツウ</t>
    </rPh>
    <rPh sb="4" eb="6">
      <t>ジコウ</t>
    </rPh>
    <phoneticPr fontId="1"/>
  </si>
  <si>
    <t>５．申込みに関する問合わせ先</t>
    <rPh sb="2" eb="4">
      <t>モウシコ</t>
    </rPh>
    <rPh sb="6" eb="7">
      <t>カン</t>
    </rPh>
    <rPh sb="9" eb="10">
      <t>ト</t>
    </rPh>
    <rPh sb="10" eb="11">
      <t>ア</t>
    </rPh>
    <rPh sb="13" eb="14">
      <t>サキ</t>
    </rPh>
    <phoneticPr fontId="1"/>
  </si>
  <si>
    <t>６．申込みについて</t>
    <rPh sb="2" eb="4">
      <t>モウシコ</t>
    </rPh>
    <phoneticPr fontId="1"/>
  </si>
  <si>
    <t>・シード及びクラブシードはありません。</t>
    <rPh sb="4" eb="5">
      <t>オヨ</t>
    </rPh>
    <phoneticPr fontId="1"/>
  </si>
  <si>
    <t>振込先：みずほ銀行　三ノ輪支店　普通口座　１６６４９２３
　　　　　口座名　特別区スキー部　オオヌマオサム
　　　　　※振込名の先頭に区名を入れてください。（例）アラカワク　○○○</t>
    <rPh sb="0" eb="3">
      <t>フリコミサキ</t>
    </rPh>
    <phoneticPr fontId="1"/>
  </si>
  <si>
    <t>SL　女子　初級</t>
    <rPh sb="3" eb="5">
      <t>ジョシ</t>
    </rPh>
    <rPh sb="6" eb="8">
      <t>ショキュウ</t>
    </rPh>
    <phoneticPr fontId="1"/>
  </si>
  <si>
    <t>SL　女子　５部</t>
    <rPh sb="3" eb="5">
      <t>ジョシ</t>
    </rPh>
    <rPh sb="7" eb="8">
      <t>ブ</t>
    </rPh>
    <phoneticPr fontId="1"/>
  </si>
  <si>
    <t>SL　男子　初級</t>
    <rPh sb="3" eb="5">
      <t>ダンシ</t>
    </rPh>
    <rPh sb="6" eb="8">
      <t>ショキュウ</t>
    </rPh>
    <phoneticPr fontId="1"/>
  </si>
  <si>
    <t>SL　女子　４部</t>
    <rPh sb="3" eb="5">
      <t>ジョシ</t>
    </rPh>
    <rPh sb="7" eb="8">
      <t>ブ</t>
    </rPh>
    <phoneticPr fontId="1"/>
  </si>
  <si>
    <t>SL　女子　３部</t>
    <rPh sb="3" eb="5">
      <t>ジョシ</t>
    </rPh>
    <rPh sb="7" eb="8">
      <t>ブ</t>
    </rPh>
    <phoneticPr fontId="1"/>
  </si>
  <si>
    <t>SL　女子　２部</t>
    <rPh sb="3" eb="5">
      <t>ジョシ</t>
    </rPh>
    <rPh sb="7" eb="8">
      <t>ブ</t>
    </rPh>
    <phoneticPr fontId="1"/>
  </si>
  <si>
    <t>SL　女子　１部</t>
    <rPh sb="3" eb="5">
      <t>ジョシ</t>
    </rPh>
    <rPh sb="7" eb="8">
      <t>ブ</t>
    </rPh>
    <phoneticPr fontId="1"/>
  </si>
  <si>
    <t>SL　男子　８部</t>
    <rPh sb="3" eb="5">
      <t>ダンシ</t>
    </rPh>
    <rPh sb="7" eb="8">
      <t>ブ</t>
    </rPh>
    <phoneticPr fontId="1"/>
  </si>
  <si>
    <t>SL　男子　７部</t>
    <rPh sb="3" eb="5">
      <t>ダンシ</t>
    </rPh>
    <rPh sb="7" eb="8">
      <t>ブ</t>
    </rPh>
    <phoneticPr fontId="1"/>
  </si>
  <si>
    <t>SL　男子　６部</t>
    <rPh sb="3" eb="5">
      <t>ダンシ</t>
    </rPh>
    <rPh sb="7" eb="8">
      <t>ブ</t>
    </rPh>
    <phoneticPr fontId="1"/>
  </si>
  <si>
    <t>SL　男子　５部</t>
    <rPh sb="3" eb="5">
      <t>ダンシ</t>
    </rPh>
    <rPh sb="7" eb="8">
      <t>ブ</t>
    </rPh>
    <phoneticPr fontId="1"/>
  </si>
  <si>
    <t>SL　男子　４部</t>
    <rPh sb="3" eb="5">
      <t>ダンシ</t>
    </rPh>
    <rPh sb="7" eb="8">
      <t>ブ</t>
    </rPh>
    <phoneticPr fontId="1"/>
  </si>
  <si>
    <t>SL　男子　３部</t>
    <rPh sb="3" eb="5">
      <t>ダンシ</t>
    </rPh>
    <rPh sb="7" eb="8">
      <t>ブ</t>
    </rPh>
    <phoneticPr fontId="1"/>
  </si>
  <si>
    <t>SL　男子　２部</t>
    <rPh sb="3" eb="5">
      <t>ダンシ</t>
    </rPh>
    <rPh sb="7" eb="8">
      <t>ブ</t>
    </rPh>
    <phoneticPr fontId="1"/>
  </si>
  <si>
    <t>SL　男子　１部</t>
    <rPh sb="3" eb="5">
      <t>ダンシ</t>
    </rPh>
    <rPh sb="7" eb="8">
      <t>ブ</t>
    </rPh>
    <phoneticPr fontId="1"/>
  </si>
  <si>
    <t>GSL　女子　初級</t>
    <rPh sb="4" eb="6">
      <t>ジョシ</t>
    </rPh>
    <rPh sb="7" eb="9">
      <t>ショキュウ</t>
    </rPh>
    <phoneticPr fontId="1"/>
  </si>
  <si>
    <t>GSL　女子　５部</t>
    <rPh sb="4" eb="6">
      <t>ジョシ</t>
    </rPh>
    <rPh sb="8" eb="9">
      <t>ブ</t>
    </rPh>
    <phoneticPr fontId="1"/>
  </si>
  <si>
    <t>GSL　女子　４部</t>
    <rPh sb="4" eb="6">
      <t>ジョシ</t>
    </rPh>
    <rPh sb="8" eb="9">
      <t>ブ</t>
    </rPh>
    <phoneticPr fontId="1"/>
  </si>
  <si>
    <t>GSL　女子　３部</t>
    <rPh sb="4" eb="6">
      <t>ジョシ</t>
    </rPh>
    <rPh sb="8" eb="9">
      <t>ブ</t>
    </rPh>
    <phoneticPr fontId="1"/>
  </si>
  <si>
    <t>GSL　女子　２部</t>
    <rPh sb="4" eb="6">
      <t>ジョシ</t>
    </rPh>
    <rPh sb="8" eb="9">
      <t>ブ</t>
    </rPh>
    <phoneticPr fontId="1"/>
  </si>
  <si>
    <t>GSL　女子　１部</t>
    <rPh sb="4" eb="6">
      <t>ジョシ</t>
    </rPh>
    <rPh sb="8" eb="9">
      <t>ブ</t>
    </rPh>
    <phoneticPr fontId="1"/>
  </si>
  <si>
    <t>GSL　男子　初級</t>
    <rPh sb="4" eb="6">
      <t>ダンシ</t>
    </rPh>
    <rPh sb="7" eb="9">
      <t>ショキュウ</t>
    </rPh>
    <phoneticPr fontId="1"/>
  </si>
  <si>
    <t>GSL　男子　８部</t>
    <rPh sb="4" eb="6">
      <t>ダンシ</t>
    </rPh>
    <rPh sb="8" eb="9">
      <t>ブ</t>
    </rPh>
    <phoneticPr fontId="1"/>
  </si>
  <si>
    <t>GSL　男子　７部</t>
    <rPh sb="4" eb="6">
      <t>ダンシ</t>
    </rPh>
    <rPh sb="8" eb="9">
      <t>ブ</t>
    </rPh>
    <phoneticPr fontId="1"/>
  </si>
  <si>
    <t>GSL　男子　６部</t>
    <rPh sb="4" eb="6">
      <t>ダンシ</t>
    </rPh>
    <rPh sb="8" eb="9">
      <t>ブ</t>
    </rPh>
    <phoneticPr fontId="1"/>
  </si>
  <si>
    <t>GSL　男子　５部</t>
    <rPh sb="4" eb="6">
      <t>ダンシ</t>
    </rPh>
    <rPh sb="8" eb="9">
      <t>ブ</t>
    </rPh>
    <phoneticPr fontId="1"/>
  </si>
  <si>
    <t>GSL　男子　４部</t>
    <rPh sb="4" eb="6">
      <t>ダンシ</t>
    </rPh>
    <rPh sb="8" eb="9">
      <t>ブ</t>
    </rPh>
    <phoneticPr fontId="1"/>
  </si>
  <si>
    <t>GSL　男子　３部</t>
    <rPh sb="4" eb="6">
      <t>ダンシ</t>
    </rPh>
    <rPh sb="8" eb="9">
      <t>ブ</t>
    </rPh>
    <phoneticPr fontId="1"/>
  </si>
  <si>
    <t>GSL　男子　２部</t>
    <rPh sb="4" eb="6">
      <t>ダンシ</t>
    </rPh>
    <rPh sb="8" eb="9">
      <t>ブ</t>
    </rPh>
    <phoneticPr fontId="1"/>
  </si>
  <si>
    <t>GSL　男子　１部</t>
    <rPh sb="4" eb="6">
      <t>ダンシ</t>
    </rPh>
    <rPh sb="8" eb="9">
      <t>ブ</t>
    </rPh>
    <phoneticPr fontId="1"/>
  </si>
  <si>
    <t>※下記のように種目、男女別のシートに分かれていますのでご注意下さい。</t>
    <rPh sb="10" eb="13">
      <t>ダンジョベツ</t>
    </rPh>
    <phoneticPr fontId="1"/>
  </si>
  <si>
    <t>　ＳＬ、ＧＳＬ（初級組）</t>
    <rPh sb="8" eb="10">
      <t>ショキュウ</t>
    </rPh>
    <rPh sb="10" eb="11">
      <t>グミ</t>
    </rPh>
    <phoneticPr fontId="1"/>
  </si>
  <si>
    <t>　ＳＬ、ＧＳＬ（上記以外）</t>
    <rPh sb="8" eb="10">
      <t>ジョウキ</t>
    </rPh>
    <rPh sb="10" eb="12">
      <t>イガイ</t>
    </rPh>
    <phoneticPr fontId="1"/>
  </si>
  <si>
    <t>７．その他</t>
    <rPh sb="4" eb="5">
      <t>タ</t>
    </rPh>
    <phoneticPr fontId="1"/>
  </si>
  <si>
    <t>年齢基準日</t>
    <rPh sb="0" eb="2">
      <t>ネンレイ</t>
    </rPh>
    <rPh sb="2" eb="5">
      <t>キジュンビ</t>
    </rPh>
    <phoneticPr fontId="1"/>
  </si>
  <si>
    <t>osamu.onuma@city.arakawa.lg.jp</t>
    <phoneticPr fontId="1"/>
  </si>
  <si>
    <t>SL</t>
    <phoneticPr fontId="1"/>
  </si>
  <si>
    <t>GSL</t>
    <phoneticPr fontId="1"/>
  </si>
  <si>
    <t>クラス</t>
    <phoneticPr fontId="1"/>
  </si>
  <si>
    <t>２部</t>
    <rPh sb="1" eb="2">
      <t>ブ</t>
    </rPh>
    <phoneticPr fontId="1"/>
  </si>
  <si>
    <t>３部</t>
    <rPh sb="1" eb="2">
      <t>ブ</t>
    </rPh>
    <phoneticPr fontId="1"/>
  </si>
  <si>
    <t>１部</t>
    <rPh sb="1" eb="2">
      <t>ブ</t>
    </rPh>
    <phoneticPr fontId="1"/>
  </si>
  <si>
    <t>４部</t>
    <rPh sb="1" eb="2">
      <t>ブ</t>
    </rPh>
    <phoneticPr fontId="1"/>
  </si>
  <si>
    <t>５部</t>
    <rPh sb="1" eb="2">
      <t>ブ</t>
    </rPh>
    <phoneticPr fontId="1"/>
  </si>
  <si>
    <t>年齢</t>
    <rPh sb="0" eb="2">
      <t>ネンレイ</t>
    </rPh>
    <phoneticPr fontId="1"/>
  </si>
  <si>
    <t>クラス</t>
    <phoneticPr fontId="1"/>
  </si>
  <si>
    <t>種目・クラス</t>
    <rPh sb="0" eb="2">
      <t>シュモク</t>
    </rPh>
    <phoneticPr fontId="1"/>
  </si>
  <si>
    <t>○</t>
    <phoneticPr fontId="1"/>
  </si>
  <si>
    <t>シート３：女子</t>
    <rPh sb="5" eb="7">
      <t>ジョシ</t>
    </rPh>
    <phoneticPr fontId="1"/>
  </si>
  <si>
    <t>シート４：男子</t>
    <rPh sb="5" eb="7">
      <t>ダンシ</t>
    </rPh>
    <phoneticPr fontId="1"/>
  </si>
  <si>
    <t>・ＳＬ、ＧＳＬの両方又はどちらかに「○」を記入願います。</t>
    <rPh sb="8" eb="10">
      <t>リョウホウ</t>
    </rPh>
    <rPh sb="10" eb="11">
      <t>マタ</t>
    </rPh>
    <rPh sb="21" eb="23">
      <t>キニュウ</t>
    </rPh>
    <rPh sb="23" eb="24">
      <t>ネガ</t>
    </rPh>
    <phoneticPr fontId="1"/>
  </si>
  <si>
    <t>シート３：女子（初級組）</t>
    <rPh sb="5" eb="7">
      <t>ジョシ</t>
    </rPh>
    <rPh sb="8" eb="11">
      <t>ショキュウグミ</t>
    </rPh>
    <phoneticPr fontId="1"/>
  </si>
  <si>
    <t>シート４：男子（初級組）</t>
    <rPh sb="5" eb="7">
      <t>ダンシ</t>
    </rPh>
    <rPh sb="8" eb="11">
      <t>ショキュウグミ</t>
    </rPh>
    <phoneticPr fontId="1"/>
  </si>
  <si>
    <t>女子（クラス別）</t>
    <rPh sb="0" eb="2">
      <t>ジョシ</t>
    </rPh>
    <rPh sb="6" eb="7">
      <t>ベツ</t>
    </rPh>
    <phoneticPr fontId="1"/>
  </si>
  <si>
    <t>女子（初級）</t>
    <rPh sb="0" eb="2">
      <t>ジョシ</t>
    </rPh>
    <rPh sb="3" eb="5">
      <t>ショキュウ</t>
    </rPh>
    <phoneticPr fontId="1"/>
  </si>
  <si>
    <t>初級</t>
    <rPh sb="0" eb="2">
      <t>ショキュウ</t>
    </rPh>
    <phoneticPr fontId="1"/>
  </si>
  <si>
    <t>参加者数</t>
    <rPh sb="0" eb="4">
      <t>サンカシャスウ</t>
    </rPh>
    <phoneticPr fontId="1"/>
  </si>
  <si>
    <t>ＳＬ</t>
    <phoneticPr fontId="1"/>
  </si>
  <si>
    <t>ＧＳＬ</t>
    <phoneticPr fontId="1"/>
  </si>
  <si>
    <t>参加種目に
○をつけて下さい。</t>
    <rPh sb="0" eb="2">
      <t>サンカ</t>
    </rPh>
    <rPh sb="2" eb="4">
      <t>シュモク</t>
    </rPh>
    <rPh sb="11" eb="12">
      <t>クダ</t>
    </rPh>
    <phoneticPr fontId="1"/>
  </si>
  <si>
    <t>６部</t>
    <rPh sb="1" eb="2">
      <t>ブ</t>
    </rPh>
    <phoneticPr fontId="1"/>
  </si>
  <si>
    <t>７部</t>
    <rPh sb="1" eb="2">
      <t>ブ</t>
    </rPh>
    <phoneticPr fontId="1"/>
  </si>
  <si>
    <t>８部</t>
    <rPh sb="1" eb="2">
      <t>ブ</t>
    </rPh>
    <phoneticPr fontId="1"/>
  </si>
  <si>
    <t>男子（初級）</t>
    <rPh sb="0" eb="2">
      <t>ダンシ</t>
    </rPh>
    <rPh sb="3" eb="5">
      <t>ショキュウ</t>
    </rPh>
    <phoneticPr fontId="1"/>
  </si>
  <si>
    <t>特別太郎</t>
    <rPh sb="0" eb="2">
      <t>トクベツ</t>
    </rPh>
    <rPh sb="2" eb="4">
      <t>タロウ</t>
    </rPh>
    <phoneticPr fontId="1"/>
  </si>
  <si>
    <t>ﾄｸﾍﾞﾂﾀﾛｳ</t>
    <phoneticPr fontId="1"/>
  </si>
  <si>
    <t>特別花枝</t>
    <rPh sb="0" eb="2">
      <t>トクベツ</t>
    </rPh>
    <rPh sb="2" eb="4">
      <t>ハナエ</t>
    </rPh>
    <phoneticPr fontId="1"/>
  </si>
  <si>
    <t>ﾄｸﾍﾞﾂﾊﾅｴ</t>
    <phoneticPr fontId="1"/>
  </si>
  <si>
    <t>申込人数</t>
    <rPh sb="0" eb="2">
      <t>モウシコ</t>
    </rPh>
    <rPh sb="2" eb="3">
      <t>ニン</t>
    </rPh>
    <rPh sb="3" eb="4">
      <t>スウ</t>
    </rPh>
    <phoneticPr fontId="1"/>
  </si>
  <si>
    <t>参加者数</t>
    <rPh sb="0" eb="4">
      <t>サンカシャスウ</t>
    </rPh>
    <phoneticPr fontId="1"/>
  </si>
  <si>
    <t>合計</t>
    <rPh sb="0" eb="2">
      <t>ゴウケイ</t>
    </rPh>
    <phoneticPr fontId="1"/>
  </si>
  <si>
    <t>男子（クラス別）</t>
    <rPh sb="0" eb="2">
      <t>ダンシ</t>
    </rPh>
    <rPh sb="6" eb="7">
      <t>ベツ</t>
    </rPh>
    <phoneticPr fontId="1"/>
  </si>
  <si>
    <t>特別次郎</t>
    <rPh sb="0" eb="2">
      <t>トクベツ</t>
    </rPh>
    <rPh sb="2" eb="4">
      <t>ジロウ</t>
    </rPh>
    <phoneticPr fontId="1"/>
  </si>
  <si>
    <t>ﾄｸﾍﾞﾂｼﾞﾛｳ</t>
    <phoneticPr fontId="1"/>
  </si>
  <si>
    <r>
      <t>・今年度で定年退職をされる方は</t>
    </r>
    <r>
      <rPr>
        <sz val="12"/>
        <color rgb="FF0000FF"/>
        <rFont val="ＭＳ Ｐゴシック"/>
        <family val="3"/>
        <charset val="128"/>
      </rPr>
      <t>男子７部</t>
    </r>
    <r>
      <rPr>
        <sz val="12"/>
        <rFont val="ＭＳ Ｐゴシック"/>
        <family val="3"/>
        <charset val="128"/>
      </rPr>
      <t>又は</t>
    </r>
    <r>
      <rPr>
        <sz val="12"/>
        <color rgb="FFFF0000"/>
        <rFont val="ＭＳ Ｐゴシック"/>
        <family val="3"/>
        <charset val="128"/>
      </rPr>
      <t>女子４部</t>
    </r>
    <r>
      <rPr>
        <sz val="12"/>
        <rFont val="ＭＳ Ｐゴシック"/>
        <family val="3"/>
        <charset val="128"/>
      </rPr>
      <t>のエントリーになります。</t>
    </r>
    <rPh sb="1" eb="4">
      <t>コンネンド</t>
    </rPh>
    <rPh sb="5" eb="7">
      <t>テイネン</t>
    </rPh>
    <rPh sb="7" eb="9">
      <t>タイショク</t>
    </rPh>
    <rPh sb="13" eb="14">
      <t>カタ</t>
    </rPh>
    <rPh sb="15" eb="17">
      <t>ダンシ</t>
    </rPh>
    <rPh sb="18" eb="19">
      <t>ブ</t>
    </rPh>
    <rPh sb="19" eb="20">
      <t>マタ</t>
    </rPh>
    <rPh sb="21" eb="23">
      <t>ジョシ</t>
    </rPh>
    <rPh sb="24" eb="25">
      <t>ブ</t>
    </rPh>
    <phoneticPr fontId="1"/>
  </si>
  <si>
    <t>・クラスは年齢を入力すると自動的に分類します。</t>
    <rPh sb="5" eb="7">
      <t>ネンレイ</t>
    </rPh>
    <rPh sb="8" eb="10">
      <t>ニュウリョク</t>
    </rPh>
    <rPh sb="13" eb="16">
      <t>ジドウテキ</t>
    </rPh>
    <rPh sb="17" eb="19">
      <t>ブンルイ</t>
    </rPh>
    <phoneticPr fontId="1"/>
  </si>
  <si>
    <t>申込先：特別区スキー部　大沼　修</t>
    <rPh sb="0" eb="3">
      <t>モウシコミサキ</t>
    </rPh>
    <rPh sb="4" eb="7">
      <t>トクベツク</t>
    </rPh>
    <rPh sb="10" eb="11">
      <t>ブ</t>
    </rPh>
    <rPh sb="12" eb="14">
      <t>オオヌマ</t>
    </rPh>
    <rPh sb="15" eb="16">
      <t>オサム</t>
    </rPh>
    <phoneticPr fontId="1"/>
  </si>
  <si>
    <t>１．メールでお申し込み下さい。</t>
    <rPh sb="7" eb="8">
      <t>モウ</t>
    </rPh>
    <rPh sb="9" eb="10">
      <t>コ</t>
    </rPh>
    <rPh sb="11" eb="12">
      <t>クダ</t>
    </rPh>
    <phoneticPr fontId="1"/>
  </si>
  <si>
    <t>・参加費を振込み後、本ファイルを下記申込先まで送信下さい。</t>
    <rPh sb="1" eb="4">
      <t>サンカヒ</t>
    </rPh>
    <rPh sb="5" eb="6">
      <t>フ</t>
    </rPh>
    <rPh sb="6" eb="7">
      <t>コ</t>
    </rPh>
    <rPh sb="8" eb="9">
      <t>ゴ</t>
    </rPh>
    <rPh sb="10" eb="11">
      <t>ホン</t>
    </rPh>
    <rPh sb="16" eb="18">
      <t>カキ</t>
    </rPh>
    <rPh sb="18" eb="21">
      <t>モウシコミサキ</t>
    </rPh>
    <rPh sb="23" eb="25">
      <t>ソウシン</t>
    </rPh>
    <rPh sb="25" eb="26">
      <t>クダ</t>
    </rPh>
    <phoneticPr fontId="1"/>
  </si>
  <si>
    <t>・荒川区管理部営繕課　大沼　修　　３８０２－３６８９</t>
    <rPh sb="1" eb="4">
      <t>アラカワク</t>
    </rPh>
    <rPh sb="4" eb="6">
      <t>カンリ</t>
    </rPh>
    <rPh sb="6" eb="7">
      <t>ブ</t>
    </rPh>
    <rPh sb="7" eb="9">
      <t>エイゼン</t>
    </rPh>
    <rPh sb="9" eb="10">
      <t>カ</t>
    </rPh>
    <rPh sb="11" eb="13">
      <t>オオヌマ</t>
    </rPh>
    <rPh sb="14" eb="15">
      <t>オサム</t>
    </rPh>
    <phoneticPr fontId="1"/>
  </si>
  <si>
    <t>tokyo23.ski@gmail.com</t>
    <phoneticPr fontId="1"/>
  </si>
  <si>
    <t>宿泊先</t>
    <rPh sb="0" eb="3">
      <t>シュクハクサキ</t>
    </rPh>
    <phoneticPr fontId="1"/>
  </si>
  <si>
    <r>
      <t>・連絡担当者</t>
    </r>
    <r>
      <rPr>
        <b/>
        <sz val="12"/>
        <rFont val="ＭＳ Ｐゴシック"/>
        <family val="3"/>
        <charset val="128"/>
      </rPr>
      <t>（又は大会参加者）</t>
    </r>
    <r>
      <rPr>
        <sz val="12"/>
        <rFont val="ＭＳ Ｐゴシック"/>
        <family val="3"/>
        <charset val="128"/>
      </rPr>
      <t>の宿泊先をご記入下さい。</t>
    </r>
    <rPh sb="1" eb="3">
      <t>レンラク</t>
    </rPh>
    <rPh sb="3" eb="6">
      <t>タントウシャ</t>
    </rPh>
    <rPh sb="7" eb="8">
      <t>マタ</t>
    </rPh>
    <rPh sb="9" eb="11">
      <t>タイカイ</t>
    </rPh>
    <rPh sb="11" eb="14">
      <t>サンカシャ</t>
    </rPh>
    <rPh sb="16" eb="19">
      <t>シュクハクサキ</t>
    </rPh>
    <rPh sb="21" eb="23">
      <t>キニュウ</t>
    </rPh>
    <rPh sb="23" eb="24">
      <t>クダ</t>
    </rPh>
    <phoneticPr fontId="1"/>
  </si>
  <si>
    <t>　※誰も宿泊しない場合は携帯電話番号等、緊急連絡先をご記入ください。</t>
    <rPh sb="2" eb="3">
      <t>ダレ</t>
    </rPh>
    <rPh sb="4" eb="6">
      <t>シュクハク</t>
    </rPh>
    <rPh sb="9" eb="11">
      <t>バアイ</t>
    </rPh>
    <rPh sb="12" eb="14">
      <t>ケイタイ</t>
    </rPh>
    <rPh sb="14" eb="16">
      <t>デンワ</t>
    </rPh>
    <rPh sb="16" eb="18">
      <t>バンゴウ</t>
    </rPh>
    <rPh sb="18" eb="19">
      <t>トウ</t>
    </rPh>
    <rPh sb="20" eb="22">
      <t>キンキュウ</t>
    </rPh>
    <rPh sb="22" eb="25">
      <t>レンラクサキ</t>
    </rPh>
    <rPh sb="27" eb="29">
      <t>キニュウ</t>
    </rPh>
    <phoneticPr fontId="1"/>
  </si>
  <si>
    <t>宿泊施設は特に指定いたしませんが、お早目の手続きをお願いいたします。</t>
    <rPh sb="0" eb="4">
      <t>シュクハクシセツ</t>
    </rPh>
    <rPh sb="5" eb="6">
      <t>トク</t>
    </rPh>
    <rPh sb="7" eb="9">
      <t>シテイ</t>
    </rPh>
    <rPh sb="18" eb="20">
      <t>ハヤメ</t>
    </rPh>
    <rPh sb="21" eb="23">
      <t>テツヅ</t>
    </rPh>
    <rPh sb="26" eb="27">
      <t>ネガ</t>
    </rPh>
    <phoneticPr fontId="1"/>
  </si>
  <si>
    <t>特別区職員文化体育会　スキー部長　中元　邦博</t>
    <rPh sb="0" eb="2">
      <t>トクベツ</t>
    </rPh>
    <rPh sb="2" eb="5">
      <t>クショクイン</t>
    </rPh>
    <rPh sb="5" eb="7">
      <t>ブンカ</t>
    </rPh>
    <rPh sb="7" eb="10">
      <t>タイイクカイ</t>
    </rPh>
    <rPh sb="14" eb="16">
      <t>ブチョウ</t>
    </rPh>
    <rPh sb="17" eb="19">
      <t>ナカモト</t>
    </rPh>
    <rPh sb="20" eb="22">
      <t>クニヒロ</t>
    </rPh>
    <phoneticPr fontId="1"/>
  </si>
  <si>
    <t>　□本シート提出前に宿泊先の確保をお願いいたします。</t>
    <rPh sb="2" eb="3">
      <t>ホン</t>
    </rPh>
    <rPh sb="10" eb="12">
      <t>シュクハク</t>
    </rPh>
    <rPh sb="12" eb="13">
      <t>サキ</t>
    </rPh>
    <rPh sb="14" eb="16">
      <t>カクホ</t>
    </rPh>
    <rPh sb="18" eb="19">
      <t>ネガ</t>
    </rPh>
    <phoneticPr fontId="1"/>
  </si>
  <si>
    <t>第49回特別区職員スキー大会申込手続案内</t>
    <rPh sb="0" eb="1">
      <t>ダイ</t>
    </rPh>
    <rPh sb="3" eb="4">
      <t>カイ</t>
    </rPh>
    <rPh sb="4" eb="6">
      <t>トクベツ</t>
    </rPh>
    <rPh sb="6" eb="9">
      <t>クショクイン</t>
    </rPh>
    <rPh sb="12" eb="14">
      <t>タイカイ</t>
    </rPh>
    <rPh sb="14" eb="16">
      <t>モウシコ</t>
    </rPh>
    <rPh sb="16" eb="18">
      <t>テツヅキ</t>
    </rPh>
    <rPh sb="18" eb="20">
      <t>アンナイ</t>
    </rPh>
    <phoneticPr fontId="1"/>
  </si>
  <si>
    <t>第49回申込書.xlsx</t>
    <phoneticPr fontId="1"/>
  </si>
  <si>
    <t>申込期間：令和8年1月5日（月）～1月23日（金）まで　（必着）</t>
    <rPh sb="0" eb="2">
      <t>モウシコ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ゲツ</t>
    </rPh>
    <rPh sb="18" eb="19">
      <t>ガツ</t>
    </rPh>
    <rPh sb="21" eb="22">
      <t>ニチ</t>
    </rPh>
    <rPh sb="23" eb="24">
      <t>キン</t>
    </rPh>
    <rPh sb="29" eb="31">
      <t>ヒッチャク</t>
    </rPh>
    <phoneticPr fontId="1"/>
  </si>
  <si>
    <t>第49回特別区職員スキー大会申込総括表</t>
    <rPh sb="0" eb="1">
      <t>ダイ</t>
    </rPh>
    <rPh sb="3" eb="4">
      <t>カイ</t>
    </rPh>
    <rPh sb="4" eb="6">
      <t>トクベツ</t>
    </rPh>
    <rPh sb="6" eb="9">
      <t>クショクイン</t>
    </rPh>
    <rPh sb="12" eb="14">
      <t>タイカイ</t>
    </rPh>
    <rPh sb="14" eb="16">
      <t>モウシコ</t>
    </rPh>
    <rPh sb="16" eb="18">
      <t>ソウカツ</t>
    </rPh>
    <rPh sb="18" eb="1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</si>
</sst>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\ &quot;歳&quot;"/>
    <numFmt numFmtId="178" formatCode="#,##0\ &quot;円&quot;"/>
    <numFmt numFmtId="179" formatCode="#,##0\ &quot;名&quot;"/>
    <numFmt numFmtId="180" formatCode="&quot;×&quot;\ #,##0\ &quot;名&quot;"/>
    <numFmt numFmtId="181" formatCode="&quot;金&quot;\ #,##0\ &quot;円&quot;"/>
    <numFmt numFmtId="182" formatCode="[$-411]ge\.m\.d;@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0"/>
      <color rgb="FF0000FF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2" borderId="4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181" fontId="9" fillId="0" borderId="0" xfId="0" applyNumberFormat="1" applyFont="1" applyAlignment="1">
      <alignment horizontal="left" vertical="center"/>
    </xf>
    <xf numFmtId="179" fontId="0" fillId="0" borderId="1" xfId="0" applyNumberFormat="1" applyBorder="1">
      <alignment vertical="center"/>
    </xf>
    <xf numFmtId="0" fontId="9" fillId="0" borderId="0" xfId="0" applyFont="1">
      <alignment vertical="center"/>
    </xf>
    <xf numFmtId="181" fontId="9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182" fontId="0" fillId="2" borderId="4" xfId="0" applyNumberFormat="1" applyFill="1" applyBorder="1" applyAlignment="1" applyProtection="1">
      <alignment horizontal="center" vertical="center"/>
      <protection locked="0"/>
    </xf>
    <xf numFmtId="182" fontId="4" fillId="0" borderId="2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>
      <alignment vertical="center"/>
    </xf>
    <xf numFmtId="182" fontId="16" fillId="0" borderId="11" xfId="0" applyNumberFormat="1" applyFont="1" applyBorder="1" applyAlignment="1">
      <alignment horizontal="center" vertical="center"/>
    </xf>
    <xf numFmtId="182" fontId="16" fillId="0" borderId="1" xfId="0" applyNumberFormat="1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182" fontId="17" fillId="0" borderId="2" xfId="0" applyNumberFormat="1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11" fillId="4" borderId="7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22" xfId="1" applyBorder="1" applyAlignment="1" applyProtection="1">
      <alignment horizontal="center" vertical="center"/>
    </xf>
    <xf numFmtId="0" fontId="2" fillId="0" borderId="23" xfId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8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181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kyo23.ski@gmail.com" TargetMode="External"/><Relationship Id="rId1" Type="http://schemas.openxmlformats.org/officeDocument/2006/relationships/hyperlink" Target="mailto:info@23ski.com?subject=&#29305;&#21029;&#21306;&#32887;&#21729;&#12473;&#12461;&#12540;&#22823;&#20250;&#21442;&#21152;&#30003;&#36796;&#12395;&#12388;&#12356;&#1239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sqref="A1:H1"/>
    </sheetView>
  </sheetViews>
  <sheetFormatPr defaultRowHeight="13.5" x14ac:dyDescent="0.15"/>
  <cols>
    <col min="1" max="1" width="12.25" customWidth="1"/>
    <col min="2" max="2" width="15.875" customWidth="1"/>
    <col min="7" max="7" width="9.5" bestFit="1" customWidth="1"/>
    <col min="8" max="8" width="16.125" bestFit="1" customWidth="1"/>
  </cols>
  <sheetData>
    <row r="1" spans="1:8" ht="21" x14ac:dyDescent="0.15">
      <c r="A1" s="55" t="s">
        <v>135</v>
      </c>
      <c r="B1" s="55"/>
      <c r="C1" s="55"/>
      <c r="D1" s="55"/>
      <c r="E1" s="55"/>
      <c r="F1" s="55"/>
      <c r="G1" s="55"/>
      <c r="H1" s="55"/>
    </row>
    <row r="2" spans="1:8" ht="9.9499999999999993" customHeight="1" x14ac:dyDescent="0.15">
      <c r="A2" s="9"/>
      <c r="B2" s="9"/>
      <c r="C2" s="9"/>
      <c r="D2" s="9"/>
      <c r="E2" s="9"/>
      <c r="F2" s="9"/>
      <c r="G2" s="9"/>
    </row>
    <row r="3" spans="1:8" ht="18" customHeight="1" x14ac:dyDescent="0.15">
      <c r="A3" s="64" t="s">
        <v>125</v>
      </c>
      <c r="B3" s="64"/>
      <c r="C3" s="64"/>
      <c r="D3" s="64"/>
      <c r="E3" s="64"/>
      <c r="F3" s="64"/>
      <c r="G3" s="64"/>
      <c r="H3" s="64"/>
    </row>
    <row r="4" spans="1:8" ht="18" customHeight="1" x14ac:dyDescent="0.15">
      <c r="A4" s="25"/>
      <c r="B4" s="65" t="s">
        <v>126</v>
      </c>
      <c r="C4" s="65"/>
      <c r="D4" s="65"/>
      <c r="E4" s="65"/>
      <c r="F4" s="65"/>
      <c r="G4" s="65"/>
      <c r="H4" s="65"/>
    </row>
    <row r="5" spans="1:8" ht="18" customHeight="1" thickBot="1" x14ac:dyDescent="0.2">
      <c r="A5" s="22"/>
      <c r="B5" s="22" t="s">
        <v>78</v>
      </c>
      <c r="C5" s="22"/>
      <c r="D5" s="22"/>
      <c r="E5" s="22"/>
      <c r="F5" s="22"/>
      <c r="G5" s="22"/>
      <c r="H5" s="22"/>
    </row>
    <row r="6" spans="1:8" ht="18" customHeight="1" x14ac:dyDescent="0.15">
      <c r="A6" s="22"/>
      <c r="B6" s="66" t="s">
        <v>136</v>
      </c>
      <c r="C6" s="60" t="s">
        <v>31</v>
      </c>
      <c r="D6" s="60"/>
      <c r="E6" s="60"/>
      <c r="F6" s="61"/>
      <c r="G6" s="22"/>
      <c r="H6" s="22"/>
    </row>
    <row r="7" spans="1:8" ht="18" customHeight="1" x14ac:dyDescent="0.15">
      <c r="A7" s="22"/>
      <c r="B7" s="67"/>
      <c r="C7" s="62" t="s">
        <v>32</v>
      </c>
      <c r="D7" s="62"/>
      <c r="E7" s="62"/>
      <c r="F7" s="63"/>
      <c r="G7" s="22"/>
      <c r="H7" s="22"/>
    </row>
    <row r="8" spans="1:8" ht="18" customHeight="1" x14ac:dyDescent="0.15">
      <c r="A8" s="22"/>
      <c r="B8" s="67"/>
      <c r="C8" s="58" t="s">
        <v>99</v>
      </c>
      <c r="D8" s="58"/>
      <c r="E8" s="58"/>
      <c r="F8" s="59"/>
      <c r="G8" s="22"/>
      <c r="H8" s="22"/>
    </row>
    <row r="9" spans="1:8" ht="18" customHeight="1" x14ac:dyDescent="0.15">
      <c r="A9" s="22"/>
      <c r="B9" s="67"/>
      <c r="C9" s="58" t="s">
        <v>96</v>
      </c>
      <c r="D9" s="58"/>
      <c r="E9" s="58"/>
      <c r="F9" s="59"/>
      <c r="G9" s="22"/>
      <c r="H9" s="22"/>
    </row>
    <row r="10" spans="1:8" ht="18" customHeight="1" x14ac:dyDescent="0.15">
      <c r="A10" s="22"/>
      <c r="B10" s="67"/>
      <c r="C10" s="69" t="s">
        <v>100</v>
      </c>
      <c r="D10" s="69"/>
      <c r="E10" s="69"/>
      <c r="F10" s="70"/>
      <c r="G10" s="22"/>
      <c r="H10" s="22"/>
    </row>
    <row r="11" spans="1:8" ht="18" customHeight="1" thickBot="1" x14ac:dyDescent="0.2">
      <c r="A11" s="22"/>
      <c r="B11" s="68"/>
      <c r="C11" s="56" t="s">
        <v>97</v>
      </c>
      <c r="D11" s="56"/>
      <c r="E11" s="56"/>
      <c r="F11" s="57"/>
      <c r="G11" s="22"/>
      <c r="H11" s="22"/>
    </row>
    <row r="12" spans="1:8" ht="9.9499999999999993" customHeight="1" x14ac:dyDescent="0.15">
      <c r="A12" s="22"/>
      <c r="B12" s="26"/>
      <c r="C12" s="27"/>
      <c r="D12" s="27"/>
      <c r="E12" s="27"/>
      <c r="F12" s="27"/>
      <c r="G12" s="22"/>
      <c r="H12" s="22"/>
    </row>
    <row r="13" spans="1:8" ht="18" customHeight="1" x14ac:dyDescent="0.15">
      <c r="A13" s="23" t="s">
        <v>41</v>
      </c>
      <c r="B13" s="22"/>
      <c r="C13" s="22"/>
      <c r="D13" s="22"/>
      <c r="E13" s="22"/>
      <c r="F13" s="22"/>
      <c r="G13" s="22"/>
      <c r="H13" s="22"/>
    </row>
    <row r="14" spans="1:8" ht="18" customHeight="1" x14ac:dyDescent="0.15">
      <c r="A14" s="23"/>
      <c r="B14" s="24" t="s">
        <v>40</v>
      </c>
      <c r="C14" s="24"/>
      <c r="D14" s="24"/>
      <c r="E14" s="24"/>
      <c r="F14" s="24"/>
      <c r="G14" s="24"/>
      <c r="H14" s="24"/>
    </row>
    <row r="15" spans="1:8" ht="18" customHeight="1" x14ac:dyDescent="0.15">
      <c r="A15" s="23"/>
      <c r="B15" s="24" t="s">
        <v>37</v>
      </c>
      <c r="C15" s="24"/>
      <c r="D15" s="24"/>
      <c r="E15" s="24"/>
      <c r="F15" s="24"/>
      <c r="G15" s="24"/>
      <c r="H15" s="24"/>
    </row>
    <row r="16" spans="1:8" ht="18" customHeight="1" x14ac:dyDescent="0.15">
      <c r="A16" s="23"/>
      <c r="B16" s="24" t="s">
        <v>130</v>
      </c>
      <c r="C16" s="25"/>
      <c r="D16" s="25"/>
      <c r="E16" s="25"/>
      <c r="F16" s="25"/>
      <c r="G16" s="25"/>
      <c r="H16" s="25"/>
    </row>
    <row r="17" spans="1:8" ht="18" customHeight="1" x14ac:dyDescent="0.15">
      <c r="A17" s="23"/>
      <c r="B17" s="24" t="s">
        <v>131</v>
      </c>
      <c r="C17" s="25"/>
      <c r="D17" s="25"/>
      <c r="E17" s="25"/>
      <c r="F17" s="25"/>
      <c r="G17" s="25"/>
      <c r="H17" s="25"/>
    </row>
    <row r="18" spans="1:8" ht="18" customHeight="1" x14ac:dyDescent="0.15">
      <c r="A18" s="22"/>
      <c r="B18" s="24" t="s">
        <v>38</v>
      </c>
      <c r="C18" s="24"/>
      <c r="D18" s="24"/>
      <c r="E18" s="24"/>
      <c r="F18" s="24"/>
      <c r="G18" s="24"/>
      <c r="H18" s="24"/>
    </row>
    <row r="19" spans="1:8" ht="18" customHeight="1" x14ac:dyDescent="0.15">
      <c r="A19" s="22"/>
      <c r="B19" s="24" t="s">
        <v>39</v>
      </c>
      <c r="C19" s="24"/>
      <c r="D19" s="24"/>
      <c r="E19" s="24"/>
      <c r="F19" s="24"/>
      <c r="G19" s="24"/>
      <c r="H19" s="24"/>
    </row>
    <row r="20" spans="1:8" ht="9.9499999999999993" customHeight="1" x14ac:dyDescent="0.15">
      <c r="A20" s="22"/>
      <c r="B20" s="22"/>
      <c r="C20" s="22"/>
      <c r="D20" s="22"/>
      <c r="E20" s="22"/>
      <c r="F20" s="22"/>
      <c r="G20" s="22"/>
      <c r="H20" s="22"/>
    </row>
    <row r="21" spans="1:8" ht="18" customHeight="1" x14ac:dyDescent="0.15">
      <c r="A21" s="23" t="s">
        <v>42</v>
      </c>
      <c r="B21" s="22"/>
      <c r="C21" s="22"/>
      <c r="D21" s="22"/>
      <c r="E21" s="22"/>
      <c r="F21" s="22"/>
      <c r="G21" s="22"/>
      <c r="H21" s="22"/>
    </row>
    <row r="22" spans="1:8" ht="18" customHeight="1" x14ac:dyDescent="0.15">
      <c r="A22" s="23" t="s">
        <v>79</v>
      </c>
      <c r="B22" s="22"/>
      <c r="C22" s="22"/>
      <c r="D22" s="22"/>
      <c r="E22" s="22"/>
      <c r="F22" s="22"/>
      <c r="G22" s="22"/>
      <c r="H22" s="22"/>
    </row>
    <row r="23" spans="1:8" ht="18" customHeight="1" x14ac:dyDescent="0.15">
      <c r="A23" s="22"/>
      <c r="B23" s="22" t="s">
        <v>34</v>
      </c>
      <c r="C23" s="22"/>
      <c r="D23" s="22"/>
      <c r="E23" s="22"/>
      <c r="F23" s="22"/>
      <c r="G23" s="22"/>
      <c r="H23" s="22"/>
    </row>
    <row r="24" spans="1:8" ht="18" customHeight="1" x14ac:dyDescent="0.15">
      <c r="A24" s="23" t="s">
        <v>80</v>
      </c>
      <c r="B24" s="22"/>
      <c r="C24" s="22"/>
      <c r="D24" s="22"/>
      <c r="E24" s="22"/>
      <c r="F24" s="22"/>
      <c r="G24" s="22"/>
      <c r="H24" s="22"/>
    </row>
    <row r="25" spans="1:8" ht="18" customHeight="1" x14ac:dyDescent="0.15">
      <c r="A25" s="22"/>
      <c r="B25" s="24" t="s">
        <v>46</v>
      </c>
      <c r="C25" s="24"/>
      <c r="D25" s="24"/>
      <c r="E25" s="24"/>
      <c r="F25" s="24"/>
      <c r="G25" s="24"/>
      <c r="H25" s="24"/>
    </row>
    <row r="26" spans="1:8" ht="18" customHeight="1" x14ac:dyDescent="0.15">
      <c r="A26" s="22"/>
      <c r="B26" s="24" t="s">
        <v>123</v>
      </c>
      <c r="C26" s="24"/>
      <c r="D26" s="24"/>
      <c r="E26" s="24"/>
      <c r="F26" s="73" t="s">
        <v>82</v>
      </c>
      <c r="G26" s="74"/>
      <c r="H26" s="53">
        <v>45748</v>
      </c>
    </row>
    <row r="27" spans="1:8" ht="18" customHeight="1" x14ac:dyDescent="0.15">
      <c r="A27" s="22"/>
      <c r="B27" s="24" t="s">
        <v>122</v>
      </c>
      <c r="C27" s="24"/>
      <c r="D27" s="24"/>
      <c r="E27" s="24"/>
      <c r="F27" s="24"/>
      <c r="G27" s="24"/>
      <c r="H27" s="24"/>
    </row>
    <row r="28" spans="1:8" ht="9.9499999999999993" customHeight="1" x14ac:dyDescent="0.15"/>
    <row r="29" spans="1:8" ht="18" customHeight="1" x14ac:dyDescent="0.15">
      <c r="A29" s="23" t="s">
        <v>43</v>
      </c>
      <c r="B29" s="22"/>
      <c r="C29" s="22"/>
      <c r="D29" s="22"/>
      <c r="E29" s="22"/>
      <c r="F29" s="22"/>
      <c r="G29" s="22"/>
      <c r="H29" s="22"/>
    </row>
    <row r="30" spans="1:8" ht="18" customHeight="1" x14ac:dyDescent="0.15">
      <c r="A30" s="22"/>
      <c r="B30" s="29" t="s">
        <v>35</v>
      </c>
      <c r="C30" s="30"/>
      <c r="D30" s="30"/>
      <c r="E30" s="30"/>
      <c r="F30" s="30"/>
      <c r="G30" s="30"/>
      <c r="H30" s="31"/>
    </row>
    <row r="31" spans="1:8" ht="18" customHeight="1" x14ac:dyDescent="0.15">
      <c r="A31" s="22"/>
      <c r="B31" s="24" t="s">
        <v>98</v>
      </c>
      <c r="C31" s="24"/>
      <c r="D31" s="24"/>
      <c r="E31" s="24"/>
      <c r="F31" s="24"/>
      <c r="G31" s="24"/>
      <c r="H31" s="24"/>
    </row>
    <row r="32" spans="1:8" ht="9.9499999999999993" customHeight="1" x14ac:dyDescent="0.15"/>
    <row r="33" spans="1:8" ht="18" customHeight="1" x14ac:dyDescent="0.15">
      <c r="A33" s="23" t="s">
        <v>44</v>
      </c>
    </row>
    <row r="34" spans="1:8" ht="18" customHeight="1" x14ac:dyDescent="0.15">
      <c r="B34" s="10" t="s">
        <v>127</v>
      </c>
      <c r="C34" s="10"/>
      <c r="D34" s="10"/>
      <c r="E34" s="10"/>
      <c r="F34" s="10"/>
      <c r="G34" s="10"/>
      <c r="H34" s="10"/>
    </row>
    <row r="35" spans="1:8" ht="18" customHeight="1" x14ac:dyDescent="0.15">
      <c r="A35" s="75" t="s">
        <v>83</v>
      </c>
      <c r="B35" s="75"/>
      <c r="C35" s="75"/>
      <c r="D35" s="75"/>
      <c r="E35" s="75"/>
      <c r="F35" s="28" t="s">
        <v>36</v>
      </c>
    </row>
    <row r="36" spans="1:8" ht="9.9499999999999993" customHeight="1" x14ac:dyDescent="0.15"/>
    <row r="37" spans="1:8" ht="18" customHeight="1" x14ac:dyDescent="0.15">
      <c r="A37" s="23" t="s">
        <v>45</v>
      </c>
    </row>
    <row r="38" spans="1:8" ht="18" customHeight="1" x14ac:dyDescent="0.15">
      <c r="B38" s="77" t="s">
        <v>137</v>
      </c>
      <c r="C38" s="77"/>
      <c r="D38" s="77"/>
      <c r="E38" s="77"/>
      <c r="F38" s="77"/>
      <c r="G38" s="77"/>
      <c r="H38" s="77"/>
    </row>
    <row r="39" spans="1:8" ht="45.75" customHeight="1" thickBot="1" x14ac:dyDescent="0.2">
      <c r="B39" s="76" t="s">
        <v>47</v>
      </c>
      <c r="C39" s="76"/>
      <c r="D39" s="76"/>
      <c r="E39" s="76"/>
      <c r="F39" s="76"/>
      <c r="G39" s="76"/>
      <c r="H39" s="76"/>
    </row>
    <row r="40" spans="1:8" ht="18" customHeight="1" thickBot="1" x14ac:dyDescent="0.2">
      <c r="B40" s="78" t="s">
        <v>124</v>
      </c>
      <c r="C40" s="79"/>
      <c r="D40" s="79"/>
      <c r="E40" s="79"/>
      <c r="F40" s="80" t="s">
        <v>128</v>
      </c>
      <c r="G40" s="80"/>
      <c r="H40" s="81"/>
    </row>
    <row r="41" spans="1:8" x14ac:dyDescent="0.15">
      <c r="F41" s="71"/>
      <c r="G41" s="71"/>
      <c r="H41" s="71"/>
    </row>
    <row r="42" spans="1:8" ht="14.25" x14ac:dyDescent="0.15">
      <c r="A42" s="23" t="s">
        <v>81</v>
      </c>
    </row>
    <row r="43" spans="1:8" ht="13.5" customHeight="1" x14ac:dyDescent="0.15">
      <c r="B43" s="72" t="s">
        <v>132</v>
      </c>
      <c r="C43" s="72"/>
      <c r="D43" s="72"/>
      <c r="E43" s="72"/>
      <c r="F43" s="72"/>
      <c r="G43" s="72"/>
      <c r="H43" s="72"/>
    </row>
    <row r="44" spans="1:8" x14ac:dyDescent="0.15">
      <c r="B44" s="72"/>
      <c r="C44" s="72"/>
      <c r="D44" s="72"/>
      <c r="E44" s="72"/>
      <c r="F44" s="72"/>
      <c r="G44" s="72"/>
      <c r="H44" s="72"/>
    </row>
    <row r="45" spans="1:8" x14ac:dyDescent="0.15">
      <c r="B45" s="72"/>
      <c r="C45" s="72"/>
      <c r="D45" s="72"/>
      <c r="E45" s="72"/>
      <c r="F45" s="72"/>
      <c r="G45" s="72"/>
      <c r="H45" s="72"/>
    </row>
    <row r="46" spans="1:8" x14ac:dyDescent="0.15">
      <c r="B46" s="72"/>
      <c r="C46" s="72"/>
      <c r="D46" s="72"/>
      <c r="E46" s="72"/>
      <c r="F46" s="72"/>
      <c r="G46" s="72"/>
      <c r="H46" s="72"/>
    </row>
  </sheetData>
  <sheetProtection algorithmName="SHA-512" hashValue="RzUxLa6rS0M5TVP0o4YqWm/VT+kdgWFQIVjR7SWs0H5BmqN/Lb17n/U+fibkchXi6Bn/aR9oPAiUlT++SVQZ5g==" saltValue="+UjuQgGZcH8mwwRbcPiQ9w==" spinCount="100000" sheet="1" selectLockedCells="1"/>
  <mergeCells count="18">
    <mergeCell ref="F41:H41"/>
    <mergeCell ref="B43:H46"/>
    <mergeCell ref="F26:G26"/>
    <mergeCell ref="A35:E35"/>
    <mergeCell ref="B39:H39"/>
    <mergeCell ref="B38:H38"/>
    <mergeCell ref="B40:E40"/>
    <mergeCell ref="F40:H40"/>
    <mergeCell ref="A1:H1"/>
    <mergeCell ref="C11:F11"/>
    <mergeCell ref="C8:F8"/>
    <mergeCell ref="C6:F6"/>
    <mergeCell ref="C7:F7"/>
    <mergeCell ref="A3:H3"/>
    <mergeCell ref="B4:H4"/>
    <mergeCell ref="B6:B11"/>
    <mergeCell ref="C10:F10"/>
    <mergeCell ref="C9:F9"/>
  </mergeCells>
  <phoneticPr fontId="1"/>
  <hyperlinks>
    <hyperlink ref="F40:G40" r:id="rId1" display="info@23ski.com" xr:uid="{00000000-0004-0000-0000-000000000000}"/>
    <hyperlink ref="F40" r:id="rId2" xr:uid="{00000000-0004-0000-0000-000001000000}"/>
  </hyperlinks>
  <pageMargins left="0.59055118110236227" right="0.59055118110236227" top="0.78740157480314965" bottom="0.39370078740157483" header="0.51181102362204722" footer="0.51181102362204722"/>
  <pageSetup paperSize="9" orientation="portrait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workbookViewId="0">
      <selection activeCell="C2" sqref="C2:G2"/>
    </sheetView>
  </sheetViews>
  <sheetFormatPr defaultRowHeight="13.5" x14ac:dyDescent="0.15"/>
  <cols>
    <col min="2" max="2" width="13.5" bestFit="1" customWidth="1"/>
    <col min="3" max="3" width="10.625" customWidth="1"/>
    <col min="4" max="4" width="9.375" bestFit="1" customWidth="1"/>
    <col min="5" max="7" width="14.625" customWidth="1"/>
  </cols>
  <sheetData>
    <row r="1" spans="1:7" ht="21" x14ac:dyDescent="0.15">
      <c r="A1" s="92" t="s">
        <v>138</v>
      </c>
      <c r="B1" s="92"/>
      <c r="C1" s="92"/>
      <c r="D1" s="92"/>
      <c r="E1" s="92"/>
      <c r="F1" s="92"/>
      <c r="G1" s="92"/>
    </row>
    <row r="2" spans="1:7" ht="15.95" customHeight="1" x14ac:dyDescent="0.15">
      <c r="A2" s="95" t="s">
        <v>14</v>
      </c>
      <c r="B2" s="1" t="s">
        <v>5</v>
      </c>
      <c r="C2" s="93"/>
      <c r="D2" s="94"/>
      <c r="E2" s="94"/>
      <c r="F2" s="94"/>
      <c r="G2" s="94"/>
    </row>
    <row r="3" spans="1:7" ht="15.95" customHeight="1" x14ac:dyDescent="0.15">
      <c r="A3" s="96"/>
      <c r="B3" s="1" t="s">
        <v>0</v>
      </c>
      <c r="C3" s="93"/>
      <c r="D3" s="94"/>
      <c r="E3" s="94"/>
      <c r="F3" s="94"/>
      <c r="G3" s="94"/>
    </row>
    <row r="4" spans="1:7" ht="15.95" customHeight="1" x14ac:dyDescent="0.15">
      <c r="A4" s="96"/>
      <c r="B4" s="1" t="s">
        <v>3</v>
      </c>
      <c r="C4" s="93"/>
      <c r="D4" s="94"/>
      <c r="E4" s="94"/>
      <c r="F4" s="94"/>
      <c r="G4" s="94"/>
    </row>
    <row r="5" spans="1:7" ht="15.95" customHeight="1" x14ac:dyDescent="0.15">
      <c r="A5" s="96"/>
      <c r="B5" s="1" t="s">
        <v>12</v>
      </c>
      <c r="C5" s="93"/>
      <c r="D5" s="94"/>
      <c r="E5" s="94"/>
      <c r="F5" s="94"/>
      <c r="G5" s="94"/>
    </row>
    <row r="6" spans="1:7" ht="15.95" customHeight="1" x14ac:dyDescent="0.15">
      <c r="A6" s="96"/>
      <c r="B6" s="1" t="s">
        <v>13</v>
      </c>
      <c r="C6" s="93"/>
      <c r="D6" s="94"/>
      <c r="E6" s="94"/>
      <c r="F6" s="94"/>
      <c r="G6" s="94"/>
    </row>
    <row r="7" spans="1:7" ht="15.95" customHeight="1" x14ac:dyDescent="0.15">
      <c r="A7" s="97"/>
      <c r="B7" s="54" t="s">
        <v>129</v>
      </c>
      <c r="C7" s="98"/>
      <c r="D7" s="99"/>
      <c r="E7" s="100"/>
      <c r="F7" s="1" t="s">
        <v>25</v>
      </c>
      <c r="G7" s="19"/>
    </row>
    <row r="8" spans="1:7" ht="32.1" customHeight="1" x14ac:dyDescent="0.15">
      <c r="A8" s="82" t="s">
        <v>15</v>
      </c>
      <c r="B8" s="82"/>
      <c r="C8" s="82"/>
      <c r="D8" s="11" t="s">
        <v>18</v>
      </c>
      <c r="E8" s="82" t="s">
        <v>19</v>
      </c>
      <c r="F8" s="82"/>
      <c r="G8" s="82"/>
    </row>
    <row r="9" spans="1:7" ht="15.95" customHeight="1" x14ac:dyDescent="0.15">
      <c r="A9" s="95" t="s">
        <v>16</v>
      </c>
      <c r="B9" s="84" t="s">
        <v>48</v>
      </c>
      <c r="C9" s="84"/>
      <c r="D9" s="14">
        <f>'女子 (初級)'!K4</f>
        <v>0</v>
      </c>
      <c r="E9" s="85">
        <v>3000</v>
      </c>
      <c r="F9" s="88">
        <f>SUM(D9:D23)</f>
        <v>0</v>
      </c>
      <c r="G9" s="85">
        <f>E9*F9</f>
        <v>0</v>
      </c>
    </row>
    <row r="10" spans="1:7" ht="15.95" customHeight="1" x14ac:dyDescent="0.15">
      <c r="A10" s="96"/>
      <c r="B10" s="84" t="s">
        <v>49</v>
      </c>
      <c r="C10" s="84"/>
      <c r="D10" s="14">
        <f>'女子（クラス別）'!M8</f>
        <v>0</v>
      </c>
      <c r="E10" s="86"/>
      <c r="F10" s="89"/>
      <c r="G10" s="86"/>
    </row>
    <row r="11" spans="1:7" ht="15.95" customHeight="1" x14ac:dyDescent="0.15">
      <c r="A11" s="96"/>
      <c r="B11" s="84" t="s">
        <v>51</v>
      </c>
      <c r="C11" s="84"/>
      <c r="D11" s="14">
        <f>'女子（クラス別）'!M7</f>
        <v>0</v>
      </c>
      <c r="E11" s="86"/>
      <c r="F11" s="89"/>
      <c r="G11" s="86"/>
    </row>
    <row r="12" spans="1:7" ht="15.95" customHeight="1" x14ac:dyDescent="0.15">
      <c r="A12" s="96"/>
      <c r="B12" s="84" t="s">
        <v>52</v>
      </c>
      <c r="C12" s="84"/>
      <c r="D12" s="14">
        <f>'女子（クラス別）'!M6</f>
        <v>0</v>
      </c>
      <c r="E12" s="86"/>
      <c r="F12" s="89"/>
      <c r="G12" s="86"/>
    </row>
    <row r="13" spans="1:7" ht="15.95" customHeight="1" x14ac:dyDescent="0.15">
      <c r="A13" s="96"/>
      <c r="B13" s="84" t="s">
        <v>53</v>
      </c>
      <c r="C13" s="84"/>
      <c r="D13" s="14">
        <f>'女子（クラス別）'!M5</f>
        <v>0</v>
      </c>
      <c r="E13" s="86"/>
      <c r="F13" s="89"/>
      <c r="G13" s="86"/>
    </row>
    <row r="14" spans="1:7" ht="15.95" customHeight="1" x14ac:dyDescent="0.15">
      <c r="A14" s="96"/>
      <c r="B14" s="84" t="s">
        <v>54</v>
      </c>
      <c r="C14" s="84"/>
      <c r="D14" s="14">
        <f>'女子（クラス別）'!M4</f>
        <v>0</v>
      </c>
      <c r="E14" s="86"/>
      <c r="F14" s="89"/>
      <c r="G14" s="86"/>
    </row>
    <row r="15" spans="1:7" ht="15.95" customHeight="1" x14ac:dyDescent="0.15">
      <c r="A15" s="96"/>
      <c r="B15" s="83" t="s">
        <v>50</v>
      </c>
      <c r="C15" s="83"/>
      <c r="D15" s="14">
        <f>'男子 (初級)'!K4</f>
        <v>0</v>
      </c>
      <c r="E15" s="86"/>
      <c r="F15" s="89"/>
      <c r="G15" s="86"/>
    </row>
    <row r="16" spans="1:7" ht="15.95" customHeight="1" x14ac:dyDescent="0.15">
      <c r="A16" s="96"/>
      <c r="B16" s="83" t="s">
        <v>55</v>
      </c>
      <c r="C16" s="83"/>
      <c r="D16" s="14">
        <f>'男子（クラス別）'!M11</f>
        <v>0</v>
      </c>
      <c r="E16" s="86"/>
      <c r="F16" s="89"/>
      <c r="G16" s="86"/>
    </row>
    <row r="17" spans="1:7" ht="15.95" customHeight="1" x14ac:dyDescent="0.15">
      <c r="A17" s="96"/>
      <c r="B17" s="83" t="s">
        <v>56</v>
      </c>
      <c r="C17" s="83"/>
      <c r="D17" s="14">
        <f>'男子（クラス別）'!M10</f>
        <v>0</v>
      </c>
      <c r="E17" s="86"/>
      <c r="F17" s="89"/>
      <c r="G17" s="86"/>
    </row>
    <row r="18" spans="1:7" ht="15.95" customHeight="1" x14ac:dyDescent="0.15">
      <c r="A18" s="96"/>
      <c r="B18" s="83" t="s">
        <v>57</v>
      </c>
      <c r="C18" s="83"/>
      <c r="D18" s="14">
        <f>'男子（クラス別）'!M9</f>
        <v>0</v>
      </c>
      <c r="E18" s="86"/>
      <c r="F18" s="89"/>
      <c r="G18" s="86"/>
    </row>
    <row r="19" spans="1:7" ht="15.95" customHeight="1" x14ac:dyDescent="0.15">
      <c r="A19" s="96"/>
      <c r="B19" s="83" t="s">
        <v>58</v>
      </c>
      <c r="C19" s="83"/>
      <c r="D19" s="14">
        <f>'男子（クラス別）'!M8</f>
        <v>0</v>
      </c>
      <c r="E19" s="86"/>
      <c r="F19" s="89"/>
      <c r="G19" s="86"/>
    </row>
    <row r="20" spans="1:7" ht="15.95" customHeight="1" x14ac:dyDescent="0.15">
      <c r="A20" s="96"/>
      <c r="B20" s="83" t="s">
        <v>59</v>
      </c>
      <c r="C20" s="83"/>
      <c r="D20" s="14">
        <f>'男子（クラス別）'!M7</f>
        <v>0</v>
      </c>
      <c r="E20" s="86"/>
      <c r="F20" s="89"/>
      <c r="G20" s="86"/>
    </row>
    <row r="21" spans="1:7" ht="15.95" customHeight="1" x14ac:dyDescent="0.15">
      <c r="A21" s="96"/>
      <c r="B21" s="83" t="s">
        <v>60</v>
      </c>
      <c r="C21" s="83"/>
      <c r="D21" s="14">
        <f>'男子（クラス別）'!M6</f>
        <v>0</v>
      </c>
      <c r="E21" s="86"/>
      <c r="F21" s="89"/>
      <c r="G21" s="86"/>
    </row>
    <row r="22" spans="1:7" ht="15.95" customHeight="1" x14ac:dyDescent="0.15">
      <c r="A22" s="96"/>
      <c r="B22" s="83" t="s">
        <v>61</v>
      </c>
      <c r="C22" s="83"/>
      <c r="D22" s="14">
        <f>'男子（クラス別）'!M5</f>
        <v>0</v>
      </c>
      <c r="E22" s="86"/>
      <c r="F22" s="89"/>
      <c r="G22" s="86"/>
    </row>
    <row r="23" spans="1:7" ht="15.95" customHeight="1" x14ac:dyDescent="0.15">
      <c r="A23" s="97"/>
      <c r="B23" s="83" t="s">
        <v>62</v>
      </c>
      <c r="C23" s="83"/>
      <c r="D23" s="14">
        <f>'男子（クラス別）'!M4</f>
        <v>0</v>
      </c>
      <c r="E23" s="87"/>
      <c r="F23" s="90"/>
      <c r="G23" s="87"/>
    </row>
    <row r="24" spans="1:7" ht="15.95" customHeight="1" x14ac:dyDescent="0.15">
      <c r="A24" s="95" t="s">
        <v>17</v>
      </c>
      <c r="B24" s="84" t="s">
        <v>63</v>
      </c>
      <c r="C24" s="84"/>
      <c r="D24" s="14">
        <f>'女子 (初級)'!L4</f>
        <v>0</v>
      </c>
      <c r="E24" s="85">
        <v>3000</v>
      </c>
      <c r="F24" s="88">
        <f>SUM(D24:D38)</f>
        <v>0</v>
      </c>
      <c r="G24" s="85">
        <f>E24*F24</f>
        <v>0</v>
      </c>
    </row>
    <row r="25" spans="1:7" ht="15.95" customHeight="1" x14ac:dyDescent="0.15">
      <c r="A25" s="96"/>
      <c r="B25" s="84" t="s">
        <v>64</v>
      </c>
      <c r="C25" s="84"/>
      <c r="D25" s="14">
        <f>'女子（クラス別）'!N8</f>
        <v>0</v>
      </c>
      <c r="E25" s="86"/>
      <c r="F25" s="89"/>
      <c r="G25" s="86"/>
    </row>
    <row r="26" spans="1:7" ht="15.95" customHeight="1" x14ac:dyDescent="0.15">
      <c r="A26" s="96"/>
      <c r="B26" s="84" t="s">
        <v>65</v>
      </c>
      <c r="C26" s="84"/>
      <c r="D26" s="14">
        <f>'女子（クラス別）'!N7</f>
        <v>0</v>
      </c>
      <c r="E26" s="86"/>
      <c r="F26" s="89"/>
      <c r="G26" s="86"/>
    </row>
    <row r="27" spans="1:7" ht="15.95" customHeight="1" x14ac:dyDescent="0.15">
      <c r="A27" s="96"/>
      <c r="B27" s="84" t="s">
        <v>66</v>
      </c>
      <c r="C27" s="84"/>
      <c r="D27" s="14">
        <f>'女子（クラス別）'!N6</f>
        <v>0</v>
      </c>
      <c r="E27" s="86"/>
      <c r="F27" s="89"/>
      <c r="G27" s="86"/>
    </row>
    <row r="28" spans="1:7" ht="15.95" customHeight="1" x14ac:dyDescent="0.15">
      <c r="A28" s="96"/>
      <c r="B28" s="84" t="s">
        <v>67</v>
      </c>
      <c r="C28" s="84"/>
      <c r="D28" s="14">
        <f>'女子（クラス別）'!N5</f>
        <v>0</v>
      </c>
      <c r="E28" s="86"/>
      <c r="F28" s="89"/>
      <c r="G28" s="86"/>
    </row>
    <row r="29" spans="1:7" ht="15.95" customHeight="1" x14ac:dyDescent="0.15">
      <c r="A29" s="96"/>
      <c r="B29" s="84" t="s">
        <v>68</v>
      </c>
      <c r="C29" s="84"/>
      <c r="D29" s="14">
        <f>'女子（クラス別）'!N4</f>
        <v>0</v>
      </c>
      <c r="E29" s="86"/>
      <c r="F29" s="89"/>
      <c r="G29" s="86"/>
    </row>
    <row r="30" spans="1:7" ht="15.95" customHeight="1" x14ac:dyDescent="0.15">
      <c r="A30" s="96"/>
      <c r="B30" s="83" t="s">
        <v>69</v>
      </c>
      <c r="C30" s="83"/>
      <c r="D30" s="14">
        <f>'男子 (初級)'!L4</f>
        <v>0</v>
      </c>
      <c r="E30" s="86"/>
      <c r="F30" s="89"/>
      <c r="G30" s="86"/>
    </row>
    <row r="31" spans="1:7" ht="15.95" customHeight="1" x14ac:dyDescent="0.15">
      <c r="A31" s="96"/>
      <c r="B31" s="83" t="s">
        <v>70</v>
      </c>
      <c r="C31" s="83"/>
      <c r="D31" s="14">
        <f>'男子（クラス別）'!N11</f>
        <v>0</v>
      </c>
      <c r="E31" s="86"/>
      <c r="F31" s="89"/>
      <c r="G31" s="86"/>
    </row>
    <row r="32" spans="1:7" ht="15.95" customHeight="1" x14ac:dyDescent="0.15">
      <c r="A32" s="96"/>
      <c r="B32" s="83" t="s">
        <v>71</v>
      </c>
      <c r="C32" s="83"/>
      <c r="D32" s="14">
        <f>'男子（クラス別）'!N10</f>
        <v>0</v>
      </c>
      <c r="E32" s="86"/>
      <c r="F32" s="89"/>
      <c r="G32" s="86"/>
    </row>
    <row r="33" spans="1:7" ht="15.95" customHeight="1" x14ac:dyDescent="0.15">
      <c r="A33" s="96"/>
      <c r="B33" s="83" t="s">
        <v>72</v>
      </c>
      <c r="C33" s="83"/>
      <c r="D33" s="14">
        <f>'男子（クラス別）'!N9</f>
        <v>0</v>
      </c>
      <c r="E33" s="86"/>
      <c r="F33" s="89"/>
      <c r="G33" s="86"/>
    </row>
    <row r="34" spans="1:7" ht="15.95" customHeight="1" x14ac:dyDescent="0.15">
      <c r="A34" s="96"/>
      <c r="B34" s="83" t="s">
        <v>73</v>
      </c>
      <c r="C34" s="83"/>
      <c r="D34" s="14">
        <f>'男子（クラス別）'!N8</f>
        <v>0</v>
      </c>
      <c r="E34" s="86"/>
      <c r="F34" s="89"/>
      <c r="G34" s="86"/>
    </row>
    <row r="35" spans="1:7" ht="15.95" customHeight="1" x14ac:dyDescent="0.15">
      <c r="A35" s="96"/>
      <c r="B35" s="83" t="s">
        <v>74</v>
      </c>
      <c r="C35" s="83"/>
      <c r="D35" s="14">
        <f>'男子（クラス別）'!N7</f>
        <v>0</v>
      </c>
      <c r="E35" s="86"/>
      <c r="F35" s="89"/>
      <c r="G35" s="86"/>
    </row>
    <row r="36" spans="1:7" ht="15.95" customHeight="1" x14ac:dyDescent="0.15">
      <c r="A36" s="96"/>
      <c r="B36" s="83" t="s">
        <v>75</v>
      </c>
      <c r="C36" s="83"/>
      <c r="D36" s="14">
        <f>'男子（クラス別）'!N6</f>
        <v>0</v>
      </c>
      <c r="E36" s="86"/>
      <c r="F36" s="89"/>
      <c r="G36" s="86"/>
    </row>
    <row r="37" spans="1:7" ht="15.95" customHeight="1" x14ac:dyDescent="0.15">
      <c r="A37" s="96"/>
      <c r="B37" s="83" t="s">
        <v>76</v>
      </c>
      <c r="C37" s="83"/>
      <c r="D37" s="14">
        <f>'男子（クラス別）'!N5</f>
        <v>0</v>
      </c>
      <c r="E37" s="86"/>
      <c r="F37" s="89"/>
      <c r="G37" s="86"/>
    </row>
    <row r="38" spans="1:7" ht="15.95" customHeight="1" x14ac:dyDescent="0.15">
      <c r="A38" s="97"/>
      <c r="B38" s="83" t="s">
        <v>77</v>
      </c>
      <c r="C38" s="83"/>
      <c r="D38" s="14">
        <f>'男子（クラス別）'!N4</f>
        <v>0</v>
      </c>
      <c r="E38" s="87"/>
      <c r="F38" s="90"/>
      <c r="G38" s="87"/>
    </row>
    <row r="39" spans="1:7" ht="15.95" customHeight="1" x14ac:dyDescent="0.15">
      <c r="A39" s="104" t="s">
        <v>20</v>
      </c>
      <c r="B39" s="105"/>
      <c r="C39" s="105"/>
      <c r="D39" s="105"/>
      <c r="E39" s="105"/>
      <c r="F39" s="106"/>
      <c r="G39" s="12">
        <f>SUM(G9:G38)</f>
        <v>0</v>
      </c>
    </row>
    <row r="40" spans="1:7" ht="15" customHeight="1" x14ac:dyDescent="0.15">
      <c r="A40" s="35" t="s">
        <v>27</v>
      </c>
      <c r="B40" s="35"/>
      <c r="C40" s="35"/>
      <c r="D40" s="35"/>
      <c r="E40" s="35"/>
      <c r="F40" s="35"/>
      <c r="G40" s="35"/>
    </row>
    <row r="41" spans="1:7" ht="15" customHeight="1" x14ac:dyDescent="0.15">
      <c r="A41" s="10" t="s">
        <v>33</v>
      </c>
      <c r="B41" s="10"/>
      <c r="C41" s="10"/>
      <c r="D41" s="10"/>
      <c r="E41" s="10"/>
      <c r="F41" s="10"/>
      <c r="G41" s="10"/>
    </row>
    <row r="42" spans="1:7" ht="15" customHeight="1" x14ac:dyDescent="0.15">
      <c r="A42" s="10" t="s">
        <v>21</v>
      </c>
      <c r="B42" s="10"/>
      <c r="C42" s="10"/>
      <c r="D42" s="10"/>
      <c r="E42" s="10"/>
      <c r="F42" s="10"/>
      <c r="G42" s="10"/>
    </row>
    <row r="43" spans="1:7" ht="15" customHeight="1" x14ac:dyDescent="0.15">
      <c r="A43" s="10" t="s">
        <v>22</v>
      </c>
      <c r="B43" s="10"/>
      <c r="C43" s="10"/>
      <c r="D43" s="10"/>
      <c r="E43" s="10"/>
      <c r="F43" s="10"/>
      <c r="G43" s="10"/>
    </row>
    <row r="44" spans="1:7" ht="15" customHeight="1" x14ac:dyDescent="0.15">
      <c r="A44" s="10" t="s">
        <v>134</v>
      </c>
      <c r="B44" s="10"/>
      <c r="C44" s="10"/>
      <c r="D44" s="10"/>
      <c r="E44" s="10"/>
      <c r="F44" s="10"/>
      <c r="G44" s="10"/>
    </row>
    <row r="45" spans="1:7" ht="9.9499999999999993" customHeight="1" x14ac:dyDescent="0.15">
      <c r="A45" s="10"/>
      <c r="B45" s="10"/>
      <c r="C45" s="10"/>
      <c r="D45" s="10"/>
      <c r="E45" s="10"/>
      <c r="F45" s="10"/>
    </row>
    <row r="46" spans="1:7" ht="9.9499999999999993" customHeight="1" x14ac:dyDescent="0.15">
      <c r="A46" s="18"/>
      <c r="B46" s="18"/>
      <c r="C46" s="18"/>
      <c r="D46" s="18"/>
      <c r="E46" s="18"/>
      <c r="F46" s="18"/>
      <c r="G46" s="18"/>
    </row>
    <row r="47" spans="1:7" ht="20.100000000000001" customHeight="1" x14ac:dyDescent="0.15">
      <c r="A47" s="103" t="s">
        <v>30</v>
      </c>
      <c r="B47" s="103"/>
      <c r="C47" s="103"/>
      <c r="D47" s="103"/>
      <c r="E47" s="103"/>
      <c r="F47" s="103"/>
      <c r="G47" s="103"/>
    </row>
    <row r="48" spans="1:7" ht="20.100000000000001" customHeight="1" x14ac:dyDescent="0.15">
      <c r="B48" s="17">
        <f>C3</f>
        <v>0</v>
      </c>
      <c r="C48" s="101">
        <f>C2</f>
        <v>0</v>
      </c>
      <c r="D48" s="101"/>
      <c r="E48" s="15" t="s">
        <v>23</v>
      </c>
      <c r="F48" s="102">
        <f>G39</f>
        <v>0</v>
      </c>
      <c r="G48" s="102"/>
    </row>
    <row r="49" spans="1:7" ht="20.100000000000001" customHeight="1" x14ac:dyDescent="0.15">
      <c r="B49" s="17"/>
      <c r="C49" s="17"/>
      <c r="D49" s="17"/>
      <c r="E49" s="15"/>
      <c r="F49" s="13"/>
      <c r="G49" s="13"/>
    </row>
    <row r="50" spans="1:7" ht="20.100000000000001" customHeight="1" x14ac:dyDescent="0.15">
      <c r="B50" s="15" t="s">
        <v>24</v>
      </c>
      <c r="C50" s="16"/>
      <c r="D50" s="16"/>
      <c r="E50" s="91">
        <f ca="1">TODAY()</f>
        <v>45993</v>
      </c>
      <c r="F50" s="91"/>
      <c r="G50" s="15"/>
    </row>
    <row r="51" spans="1:7" ht="20.100000000000001" customHeight="1" x14ac:dyDescent="0.15">
      <c r="C51" s="75" t="s">
        <v>133</v>
      </c>
      <c r="D51" s="75"/>
      <c r="E51" s="75"/>
      <c r="F51" s="75"/>
      <c r="G51" s="75"/>
    </row>
    <row r="52" spans="1:7" ht="20.100000000000001" customHeight="1" x14ac:dyDescent="0.15"/>
    <row r="53" spans="1:7" ht="17.25" x14ac:dyDescent="0.15">
      <c r="A53" s="32" t="s">
        <v>26</v>
      </c>
      <c r="B53" s="33"/>
      <c r="C53" s="33"/>
      <c r="D53" s="33"/>
      <c r="E53" s="33"/>
      <c r="F53" s="33"/>
      <c r="G53" s="34"/>
    </row>
  </sheetData>
  <sheetProtection algorithmName="SHA-512" hashValue="revpRzlWBu70MB6qUbejJiDNFUSN2VdJxWjN8C5j64C4L+/i/pwOy05n3UfSMdpz486+t9P23MB+/0mHwmfdag==" saltValue="XBSxaMYP9kHvP344vrdbTQ==" spinCount="100000" sheet="1" selectLockedCells="1"/>
  <mergeCells count="54">
    <mergeCell ref="E24:E38"/>
    <mergeCell ref="F24:F38"/>
    <mergeCell ref="B28:C28"/>
    <mergeCell ref="B31:C31"/>
    <mergeCell ref="A8:C8"/>
    <mergeCell ref="B23:C23"/>
    <mergeCell ref="B26:C26"/>
    <mergeCell ref="B27:C27"/>
    <mergeCell ref="A9:A23"/>
    <mergeCell ref="A24:A38"/>
    <mergeCell ref="B32:C32"/>
    <mergeCell ref="B29:C29"/>
    <mergeCell ref="B11:C11"/>
    <mergeCell ref="B12:C12"/>
    <mergeCell ref="B13:C13"/>
    <mergeCell ref="B14:C14"/>
    <mergeCell ref="B25:C25"/>
    <mergeCell ref="C6:G6"/>
    <mergeCell ref="A2:A7"/>
    <mergeCell ref="C7:E7"/>
    <mergeCell ref="C48:D48"/>
    <mergeCell ref="B35:C35"/>
    <mergeCell ref="B36:C36"/>
    <mergeCell ref="B34:C34"/>
    <mergeCell ref="B33:C33"/>
    <mergeCell ref="F48:G48"/>
    <mergeCell ref="B9:C9"/>
    <mergeCell ref="B15:C15"/>
    <mergeCell ref="B16:C16"/>
    <mergeCell ref="B21:C21"/>
    <mergeCell ref="B17:C17"/>
    <mergeCell ref="B18:C18"/>
    <mergeCell ref="A47:G47"/>
    <mergeCell ref="A1:G1"/>
    <mergeCell ref="C2:G2"/>
    <mergeCell ref="C3:G3"/>
    <mergeCell ref="C4:G4"/>
    <mergeCell ref="C5:G5"/>
    <mergeCell ref="E8:G8"/>
    <mergeCell ref="B22:C22"/>
    <mergeCell ref="C51:G51"/>
    <mergeCell ref="B19:C19"/>
    <mergeCell ref="B20:C20"/>
    <mergeCell ref="B10:C10"/>
    <mergeCell ref="G9:G23"/>
    <mergeCell ref="E9:E23"/>
    <mergeCell ref="F9:F23"/>
    <mergeCell ref="G24:G38"/>
    <mergeCell ref="B24:C24"/>
    <mergeCell ref="E50:F50"/>
    <mergeCell ref="B38:C38"/>
    <mergeCell ref="B37:C37"/>
    <mergeCell ref="B30:C30"/>
    <mergeCell ref="A39:F39"/>
  </mergeCells>
  <phoneticPr fontId="1"/>
  <dataValidations count="2">
    <dataValidation imeMode="on" allowBlank="1" showInputMessage="1" showErrorMessage="1" sqref="C2:G5 G7 B7" xr:uid="{00000000-0002-0000-0100-000000000000}"/>
    <dataValidation imeMode="off" allowBlank="1" showInputMessage="1" showErrorMessage="1" sqref="C6:G6" xr:uid="{00000000-0002-0000-0100-000001000000}"/>
  </dataValidations>
  <pageMargins left="0.78740157480314965" right="0.78740157480314965" top="0.39370078740157483" bottom="0.19685039370078741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zoomScaleNormal="100" workbookViewId="0">
      <selection activeCell="E29" sqref="E29"/>
    </sheetView>
  </sheetViews>
  <sheetFormatPr defaultRowHeight="13.5" x14ac:dyDescent="0.15"/>
  <cols>
    <col min="1" max="3" width="6.125" customWidth="1"/>
    <col min="4" max="5" width="14.625" customWidth="1"/>
    <col min="6" max="7" width="12.625" customWidth="1"/>
    <col min="8" max="9" width="13.625" customWidth="1"/>
    <col min="10" max="10" width="8.625" customWidth="1"/>
    <col min="11" max="12" width="6.125" customWidth="1"/>
    <col min="13" max="13" width="8.625" customWidth="1"/>
  </cols>
  <sheetData>
    <row r="1" spans="1:13" ht="45" customHeight="1" x14ac:dyDescent="0.15">
      <c r="A1" s="110" t="s">
        <v>107</v>
      </c>
      <c r="B1" s="111"/>
      <c r="C1" s="111"/>
      <c r="D1" s="112" t="s">
        <v>102</v>
      </c>
      <c r="E1" s="112"/>
      <c r="F1" s="112"/>
      <c r="G1" s="4" t="s">
        <v>116</v>
      </c>
      <c r="H1" s="42">
        <f>COUNTA(F5:F34)</f>
        <v>0</v>
      </c>
      <c r="I1" s="113"/>
      <c r="J1" s="113"/>
      <c r="M1" s="49"/>
    </row>
    <row r="2" spans="1:13" ht="13.5" customHeight="1" x14ac:dyDescent="0.15">
      <c r="A2" s="82" t="s">
        <v>94</v>
      </c>
      <c r="B2" s="82"/>
      <c r="C2" s="82"/>
      <c r="D2" s="82" t="s">
        <v>3</v>
      </c>
      <c r="E2" s="82"/>
      <c r="F2" s="82" t="s">
        <v>5</v>
      </c>
      <c r="G2" s="82"/>
      <c r="H2" s="82" t="s">
        <v>1</v>
      </c>
      <c r="I2" s="82"/>
      <c r="J2" s="82"/>
      <c r="K2" s="105" t="s">
        <v>117</v>
      </c>
      <c r="L2" s="106"/>
      <c r="M2" s="50"/>
    </row>
    <row r="3" spans="1:13" ht="26.25" customHeight="1" x14ac:dyDescent="0.15">
      <c r="A3" s="1" t="s">
        <v>84</v>
      </c>
      <c r="B3" s="1" t="s">
        <v>85</v>
      </c>
      <c r="C3" s="1" t="s">
        <v>86</v>
      </c>
      <c r="D3" s="1" t="s">
        <v>0</v>
      </c>
      <c r="E3" s="1" t="s">
        <v>4</v>
      </c>
      <c r="F3" s="1" t="s">
        <v>6</v>
      </c>
      <c r="G3" s="2" t="s">
        <v>9</v>
      </c>
      <c r="H3" s="1" t="s">
        <v>1</v>
      </c>
      <c r="I3" s="1" t="s">
        <v>2</v>
      </c>
      <c r="J3" s="1" t="s">
        <v>7</v>
      </c>
      <c r="K3" s="1" t="s">
        <v>105</v>
      </c>
      <c r="L3" s="1" t="s">
        <v>106</v>
      </c>
      <c r="M3" s="50"/>
    </row>
    <row r="4" spans="1:13" ht="13.5" customHeight="1" thickBot="1" x14ac:dyDescent="0.2">
      <c r="A4" s="43" t="s">
        <v>95</v>
      </c>
      <c r="B4" s="43" t="s">
        <v>95</v>
      </c>
      <c r="C4" s="43" t="s">
        <v>103</v>
      </c>
      <c r="D4" s="3" t="s">
        <v>10</v>
      </c>
      <c r="E4" s="3" t="s">
        <v>8</v>
      </c>
      <c r="F4" s="3" t="s">
        <v>28</v>
      </c>
      <c r="G4" s="3" t="s">
        <v>29</v>
      </c>
      <c r="H4" s="21">
        <v>29554</v>
      </c>
      <c r="I4" s="21">
        <f>手続案内!H$26</f>
        <v>45748</v>
      </c>
      <c r="J4" s="5">
        <f t="shared" ref="J4" si="0">DATEDIF(H4,I4,"Y")</f>
        <v>44</v>
      </c>
      <c r="K4" s="1">
        <f>COUNTIF($A$5:$A$34,"○")</f>
        <v>0</v>
      </c>
      <c r="L4" s="1">
        <f>COUNTIF($B$5:$B$34,"○")</f>
        <v>0</v>
      </c>
      <c r="M4" s="51"/>
    </row>
    <row r="5" spans="1:13" ht="13.5" customHeight="1" thickTop="1" x14ac:dyDescent="0.15">
      <c r="A5" s="47"/>
      <c r="B5" s="47"/>
      <c r="C5" s="45" t="s">
        <v>103</v>
      </c>
      <c r="D5" s="36" t="str">
        <f>IF(ISBLANK(総括表兼領収書!$C$3),"",総括表兼領収書!$C$3)</f>
        <v/>
      </c>
      <c r="E5" s="7"/>
      <c r="F5" s="7"/>
      <c r="G5" s="7"/>
      <c r="H5" s="20"/>
      <c r="I5" s="37">
        <f>手続案内!H$26</f>
        <v>45748</v>
      </c>
      <c r="J5" s="6" t="str">
        <f>IF(OR(ISBLANK(H5),ISERROR(DATEDIF(H5,I5,"Y"))),"",(DATEDIF(H5,I5,"Y")))</f>
        <v/>
      </c>
      <c r="K5" s="107">
        <f>SUM(K4:L4)</f>
        <v>0</v>
      </c>
      <c r="L5" s="108"/>
    </row>
    <row r="6" spans="1:13" ht="13.5" customHeight="1" x14ac:dyDescent="0.15">
      <c r="A6" s="48"/>
      <c r="B6" s="48"/>
      <c r="C6" s="46" t="s">
        <v>103</v>
      </c>
      <c r="D6" s="36" t="str">
        <f>IF(ISBLANK(総括表兼領収書!$C$3),"",総括表兼領収書!$C$3)</f>
        <v/>
      </c>
      <c r="E6" s="8"/>
      <c r="F6" s="8"/>
      <c r="G6" s="8"/>
      <c r="H6" s="20"/>
      <c r="I6" s="38">
        <f>手続案内!H$26</f>
        <v>45748</v>
      </c>
      <c r="J6" s="6" t="str">
        <f t="shared" ref="J6:J34" si="1">IF(OR(ISBLANK(H6),ISERROR(DATEDIF(H6,I6,"Y"))),"",(DATEDIF(H6,I6,"Y")))</f>
        <v/>
      </c>
      <c r="K6" s="52"/>
    </row>
    <row r="7" spans="1:13" ht="13.5" customHeight="1" x14ac:dyDescent="0.15">
      <c r="A7" s="48"/>
      <c r="B7" s="48"/>
      <c r="C7" s="46" t="s">
        <v>103</v>
      </c>
      <c r="D7" s="36" t="str">
        <f>IF(ISBLANK(総括表兼領収書!$C$3),"",総括表兼領収書!$C$3)</f>
        <v/>
      </c>
      <c r="E7" s="8"/>
      <c r="F7" s="8"/>
      <c r="G7" s="8"/>
      <c r="H7" s="20"/>
      <c r="I7" s="38">
        <f>手続案内!H$26</f>
        <v>45748</v>
      </c>
      <c r="J7" s="6" t="str">
        <f t="shared" si="1"/>
        <v/>
      </c>
      <c r="K7" s="52"/>
    </row>
    <row r="8" spans="1:13" ht="13.5" customHeight="1" x14ac:dyDescent="0.15">
      <c r="A8" s="48"/>
      <c r="B8" s="48"/>
      <c r="C8" s="46" t="s">
        <v>103</v>
      </c>
      <c r="D8" s="36" t="str">
        <f>IF(ISBLANK(総括表兼領収書!$C$3),"",総括表兼領収書!$C$3)</f>
        <v/>
      </c>
      <c r="E8" s="8"/>
      <c r="F8" s="8"/>
      <c r="G8" s="8"/>
      <c r="H8" s="20"/>
      <c r="I8" s="38">
        <f>手続案内!H$26</f>
        <v>45748</v>
      </c>
      <c r="J8" s="6" t="str">
        <f t="shared" si="1"/>
        <v/>
      </c>
      <c r="K8" s="52"/>
    </row>
    <row r="9" spans="1:13" ht="13.5" customHeight="1" x14ac:dyDescent="0.15">
      <c r="A9" s="48"/>
      <c r="B9" s="48"/>
      <c r="C9" s="46" t="s">
        <v>103</v>
      </c>
      <c r="D9" s="36" t="str">
        <f>IF(ISBLANK(総括表兼領収書!$C$3),"",総括表兼領収書!$C$3)</f>
        <v/>
      </c>
      <c r="E9" s="8"/>
      <c r="F9" s="8"/>
      <c r="G9" s="8"/>
      <c r="H9" s="20"/>
      <c r="I9" s="38">
        <f>手続案内!H$26</f>
        <v>45748</v>
      </c>
      <c r="J9" s="6" t="str">
        <f t="shared" si="1"/>
        <v/>
      </c>
      <c r="M9" s="52"/>
    </row>
    <row r="10" spans="1:13" ht="13.5" customHeight="1" x14ac:dyDescent="0.15">
      <c r="A10" s="48"/>
      <c r="B10" s="48"/>
      <c r="C10" s="46" t="s">
        <v>103</v>
      </c>
      <c r="D10" s="36" t="str">
        <f>IF(ISBLANK(総括表兼領収書!$C$3),"",総括表兼領収書!$C$3)</f>
        <v/>
      </c>
      <c r="E10" s="8"/>
      <c r="F10" s="8"/>
      <c r="G10" s="8"/>
      <c r="H10" s="20"/>
      <c r="I10" s="38">
        <f>手続案内!H$26</f>
        <v>45748</v>
      </c>
      <c r="J10" s="6" t="str">
        <f t="shared" si="1"/>
        <v/>
      </c>
      <c r="M10" s="52"/>
    </row>
    <row r="11" spans="1:13" ht="13.5" customHeight="1" x14ac:dyDescent="0.15">
      <c r="A11" s="48"/>
      <c r="B11" s="48"/>
      <c r="C11" s="46" t="s">
        <v>103</v>
      </c>
      <c r="D11" s="36" t="str">
        <f>IF(ISBLANK(総括表兼領収書!$C$3),"",総括表兼領収書!$C$3)</f>
        <v/>
      </c>
      <c r="E11" s="8"/>
      <c r="F11" s="8"/>
      <c r="G11" s="8"/>
      <c r="H11" s="20"/>
      <c r="I11" s="38">
        <f>手続案内!H$26</f>
        <v>45748</v>
      </c>
      <c r="J11" s="6" t="str">
        <f t="shared" si="1"/>
        <v/>
      </c>
      <c r="M11" s="52"/>
    </row>
    <row r="12" spans="1:13" ht="13.5" customHeight="1" x14ac:dyDescent="0.15">
      <c r="A12" s="48"/>
      <c r="B12" s="48"/>
      <c r="C12" s="46" t="s">
        <v>103</v>
      </c>
      <c r="D12" s="36" t="str">
        <f>IF(ISBLANK(総括表兼領収書!$C$3),"",総括表兼領収書!$C$3)</f>
        <v/>
      </c>
      <c r="E12" s="8"/>
      <c r="F12" s="8"/>
      <c r="G12" s="8"/>
      <c r="H12" s="20"/>
      <c r="I12" s="38">
        <f>手続案内!H$26</f>
        <v>45748</v>
      </c>
      <c r="J12" s="6" t="str">
        <f t="shared" si="1"/>
        <v/>
      </c>
      <c r="M12" s="52"/>
    </row>
    <row r="13" spans="1:13" ht="13.5" customHeight="1" x14ac:dyDescent="0.15">
      <c r="A13" s="48"/>
      <c r="B13" s="48"/>
      <c r="C13" s="46" t="s">
        <v>103</v>
      </c>
      <c r="D13" s="36" t="str">
        <f>IF(ISBLANK(総括表兼領収書!$C$3),"",総括表兼領収書!$C$3)</f>
        <v/>
      </c>
      <c r="E13" s="8"/>
      <c r="F13" s="8"/>
      <c r="G13" s="8"/>
      <c r="H13" s="20"/>
      <c r="I13" s="38">
        <f>手続案内!H$26</f>
        <v>45748</v>
      </c>
      <c r="J13" s="6" t="str">
        <f t="shared" si="1"/>
        <v/>
      </c>
      <c r="M13" s="52"/>
    </row>
    <row r="14" spans="1:13" ht="13.5" customHeight="1" x14ac:dyDescent="0.15">
      <c r="A14" s="48"/>
      <c r="B14" s="48"/>
      <c r="C14" s="46" t="s">
        <v>103</v>
      </c>
      <c r="D14" s="36" t="str">
        <f>IF(ISBLANK(総括表兼領収書!$C$3),"",総括表兼領収書!$C$3)</f>
        <v/>
      </c>
      <c r="E14" s="8"/>
      <c r="F14" s="8"/>
      <c r="G14" s="8"/>
      <c r="H14" s="20"/>
      <c r="I14" s="38">
        <f>手続案内!H$26</f>
        <v>45748</v>
      </c>
      <c r="J14" s="6" t="str">
        <f t="shared" si="1"/>
        <v/>
      </c>
      <c r="M14" s="52"/>
    </row>
    <row r="15" spans="1:13" ht="13.5" customHeight="1" x14ac:dyDescent="0.15">
      <c r="A15" s="48"/>
      <c r="B15" s="48"/>
      <c r="C15" s="46" t="s">
        <v>103</v>
      </c>
      <c r="D15" s="36" t="str">
        <f>IF(ISBLANK(総括表兼領収書!$C$3),"",総括表兼領収書!$C$3)</f>
        <v/>
      </c>
      <c r="E15" s="7"/>
      <c r="F15" s="7"/>
      <c r="G15" s="7"/>
      <c r="H15" s="20"/>
      <c r="I15" s="38">
        <f>手続案内!H$26</f>
        <v>45748</v>
      </c>
      <c r="J15" s="6" t="str">
        <f t="shared" si="1"/>
        <v/>
      </c>
      <c r="M15" s="52"/>
    </row>
    <row r="16" spans="1:13" ht="13.5" customHeight="1" x14ac:dyDescent="0.15">
      <c r="A16" s="48"/>
      <c r="B16" s="48"/>
      <c r="C16" s="46" t="s">
        <v>103</v>
      </c>
      <c r="D16" s="36" t="str">
        <f>IF(ISBLANK(総括表兼領収書!$C$3),"",総括表兼領収書!$C$3)</f>
        <v/>
      </c>
      <c r="E16" s="8"/>
      <c r="F16" s="8"/>
      <c r="G16" s="8"/>
      <c r="H16" s="20"/>
      <c r="I16" s="38">
        <f>手続案内!H$26</f>
        <v>45748</v>
      </c>
      <c r="J16" s="6" t="str">
        <f t="shared" si="1"/>
        <v/>
      </c>
      <c r="M16" s="52"/>
    </row>
    <row r="17" spans="1:13" ht="13.5" customHeight="1" x14ac:dyDescent="0.15">
      <c r="A17" s="48"/>
      <c r="B17" s="48"/>
      <c r="C17" s="46" t="s">
        <v>103</v>
      </c>
      <c r="D17" s="36" t="str">
        <f>IF(ISBLANK(総括表兼領収書!$C$3),"",総括表兼領収書!$C$3)</f>
        <v/>
      </c>
      <c r="E17" s="8"/>
      <c r="F17" s="8"/>
      <c r="G17" s="8"/>
      <c r="H17" s="20"/>
      <c r="I17" s="38">
        <f>手続案内!H$26</f>
        <v>45748</v>
      </c>
      <c r="J17" s="6" t="str">
        <f t="shared" si="1"/>
        <v/>
      </c>
      <c r="M17" s="52"/>
    </row>
    <row r="18" spans="1:13" ht="13.5" customHeight="1" x14ac:dyDescent="0.15">
      <c r="A18" s="48"/>
      <c r="B18" s="48"/>
      <c r="C18" s="46" t="s">
        <v>103</v>
      </c>
      <c r="D18" s="36" t="str">
        <f>IF(ISBLANK(総括表兼領収書!$C$3),"",総括表兼領収書!$C$3)</f>
        <v/>
      </c>
      <c r="E18" s="8"/>
      <c r="F18" s="8"/>
      <c r="G18" s="8"/>
      <c r="H18" s="20"/>
      <c r="I18" s="38">
        <f>手続案内!H$26</f>
        <v>45748</v>
      </c>
      <c r="J18" s="6" t="str">
        <f t="shared" si="1"/>
        <v/>
      </c>
      <c r="M18" s="52"/>
    </row>
    <row r="19" spans="1:13" ht="13.5" customHeight="1" x14ac:dyDescent="0.15">
      <c r="A19" s="48"/>
      <c r="B19" s="48"/>
      <c r="C19" s="46" t="s">
        <v>103</v>
      </c>
      <c r="D19" s="36" t="str">
        <f>IF(ISBLANK(総括表兼領収書!$C$3),"",総括表兼領収書!$C$3)</f>
        <v/>
      </c>
      <c r="E19" s="8"/>
      <c r="F19" s="8"/>
      <c r="G19" s="8"/>
      <c r="H19" s="20"/>
      <c r="I19" s="38">
        <f>手続案内!H$26</f>
        <v>45748</v>
      </c>
      <c r="J19" s="6" t="str">
        <f t="shared" si="1"/>
        <v/>
      </c>
      <c r="M19" s="52"/>
    </row>
    <row r="20" spans="1:13" ht="13.5" customHeight="1" x14ac:dyDescent="0.15">
      <c r="A20" s="48"/>
      <c r="B20" s="48"/>
      <c r="C20" s="46" t="s">
        <v>103</v>
      </c>
      <c r="D20" s="36" t="str">
        <f>IF(ISBLANK(総括表兼領収書!$C$3),"",総括表兼領収書!$C$3)</f>
        <v/>
      </c>
      <c r="E20" s="8"/>
      <c r="F20" s="8"/>
      <c r="G20" s="8"/>
      <c r="H20" s="20"/>
      <c r="I20" s="38">
        <f>手続案内!H$26</f>
        <v>45748</v>
      </c>
      <c r="J20" s="6" t="str">
        <f t="shared" si="1"/>
        <v/>
      </c>
      <c r="M20" s="52"/>
    </row>
    <row r="21" spans="1:13" ht="13.5" customHeight="1" x14ac:dyDescent="0.15">
      <c r="A21" s="48"/>
      <c r="B21" s="48"/>
      <c r="C21" s="46" t="s">
        <v>103</v>
      </c>
      <c r="D21" s="36" t="str">
        <f>IF(ISBLANK(総括表兼領収書!$C$3),"",総括表兼領収書!$C$3)</f>
        <v/>
      </c>
      <c r="E21" s="8"/>
      <c r="F21" s="8"/>
      <c r="G21" s="8"/>
      <c r="H21" s="20"/>
      <c r="I21" s="38">
        <f>手続案内!H$26</f>
        <v>45748</v>
      </c>
      <c r="J21" s="6" t="str">
        <f t="shared" si="1"/>
        <v/>
      </c>
      <c r="M21" s="52"/>
    </row>
    <row r="22" spans="1:13" ht="13.5" customHeight="1" x14ac:dyDescent="0.15">
      <c r="A22" s="48"/>
      <c r="B22" s="48"/>
      <c r="C22" s="46" t="s">
        <v>103</v>
      </c>
      <c r="D22" s="36" t="str">
        <f>IF(ISBLANK(総括表兼領収書!$C$3),"",総括表兼領収書!$C$3)</f>
        <v/>
      </c>
      <c r="E22" s="8"/>
      <c r="F22" s="8"/>
      <c r="G22" s="8"/>
      <c r="H22" s="20"/>
      <c r="I22" s="38">
        <f>手続案内!H$26</f>
        <v>45748</v>
      </c>
      <c r="J22" s="6" t="str">
        <f t="shared" si="1"/>
        <v/>
      </c>
      <c r="M22" s="52"/>
    </row>
    <row r="23" spans="1:13" ht="13.5" customHeight="1" x14ac:dyDescent="0.15">
      <c r="A23" s="48"/>
      <c r="B23" s="48"/>
      <c r="C23" s="46" t="s">
        <v>103</v>
      </c>
      <c r="D23" s="36" t="str">
        <f>IF(ISBLANK(総括表兼領収書!$C$3),"",総括表兼領収書!$C$3)</f>
        <v/>
      </c>
      <c r="E23" s="8"/>
      <c r="F23" s="8"/>
      <c r="G23" s="8"/>
      <c r="H23" s="20"/>
      <c r="I23" s="38">
        <f>手続案内!H$26</f>
        <v>45748</v>
      </c>
      <c r="J23" s="6" t="str">
        <f t="shared" si="1"/>
        <v/>
      </c>
      <c r="M23" s="52"/>
    </row>
    <row r="24" spans="1:13" ht="13.5" customHeight="1" x14ac:dyDescent="0.15">
      <c r="A24" s="48"/>
      <c r="B24" s="48"/>
      <c r="C24" s="46" t="s">
        <v>103</v>
      </c>
      <c r="D24" s="36" t="str">
        <f>IF(ISBLANK(総括表兼領収書!$C$3),"",総括表兼領収書!$C$3)</f>
        <v/>
      </c>
      <c r="E24" s="8"/>
      <c r="F24" s="8"/>
      <c r="G24" s="8"/>
      <c r="H24" s="20"/>
      <c r="I24" s="38">
        <f>手続案内!H$26</f>
        <v>45748</v>
      </c>
      <c r="J24" s="6" t="str">
        <f t="shared" si="1"/>
        <v/>
      </c>
      <c r="M24" s="52"/>
    </row>
    <row r="25" spans="1:13" ht="13.5" customHeight="1" x14ac:dyDescent="0.15">
      <c r="A25" s="48"/>
      <c r="B25" s="48"/>
      <c r="C25" s="46" t="s">
        <v>103</v>
      </c>
      <c r="D25" s="36" t="str">
        <f>IF(ISBLANK(総括表兼領収書!$C$3),"",総括表兼領収書!$C$3)</f>
        <v/>
      </c>
      <c r="E25" s="7"/>
      <c r="F25" s="7"/>
      <c r="G25" s="7"/>
      <c r="H25" s="20"/>
      <c r="I25" s="38">
        <f>手続案内!H$26</f>
        <v>45748</v>
      </c>
      <c r="J25" s="6" t="str">
        <f t="shared" si="1"/>
        <v/>
      </c>
      <c r="M25" s="52"/>
    </row>
    <row r="26" spans="1:13" ht="13.5" customHeight="1" x14ac:dyDescent="0.15">
      <c r="A26" s="48"/>
      <c r="B26" s="48"/>
      <c r="C26" s="46" t="s">
        <v>103</v>
      </c>
      <c r="D26" s="36" t="str">
        <f>IF(ISBLANK(総括表兼領収書!$C$3),"",総括表兼領収書!$C$3)</f>
        <v/>
      </c>
      <c r="E26" s="8"/>
      <c r="F26" s="8"/>
      <c r="G26" s="8"/>
      <c r="H26" s="20"/>
      <c r="I26" s="38">
        <f>手続案内!H$26</f>
        <v>45748</v>
      </c>
      <c r="J26" s="6" t="str">
        <f t="shared" si="1"/>
        <v/>
      </c>
      <c r="M26" s="52"/>
    </row>
    <row r="27" spans="1:13" ht="13.5" customHeight="1" x14ac:dyDescent="0.15">
      <c r="A27" s="48"/>
      <c r="B27" s="48"/>
      <c r="C27" s="46" t="s">
        <v>103</v>
      </c>
      <c r="D27" s="36" t="str">
        <f>IF(ISBLANK(総括表兼領収書!$C$3),"",総括表兼領収書!$C$3)</f>
        <v/>
      </c>
      <c r="E27" s="8"/>
      <c r="F27" s="8"/>
      <c r="G27" s="8"/>
      <c r="H27" s="20"/>
      <c r="I27" s="38">
        <f>手続案内!H$26</f>
        <v>45748</v>
      </c>
      <c r="J27" s="6" t="str">
        <f t="shared" si="1"/>
        <v/>
      </c>
      <c r="M27" s="52"/>
    </row>
    <row r="28" spans="1:13" ht="13.5" customHeight="1" x14ac:dyDescent="0.15">
      <c r="A28" s="48"/>
      <c r="B28" s="48"/>
      <c r="C28" s="46" t="s">
        <v>103</v>
      </c>
      <c r="D28" s="36" t="str">
        <f>IF(ISBLANK(総括表兼領収書!$C$3),"",総括表兼領収書!$C$3)</f>
        <v/>
      </c>
      <c r="E28" s="8"/>
      <c r="F28" s="8"/>
      <c r="G28" s="8"/>
      <c r="H28" s="20"/>
      <c r="I28" s="38">
        <f>手続案内!H$26</f>
        <v>45748</v>
      </c>
      <c r="J28" s="6" t="str">
        <f t="shared" si="1"/>
        <v/>
      </c>
      <c r="M28" s="52"/>
    </row>
    <row r="29" spans="1:13" ht="13.5" customHeight="1" x14ac:dyDescent="0.15">
      <c r="A29" s="48"/>
      <c r="B29" s="48"/>
      <c r="C29" s="46" t="s">
        <v>103</v>
      </c>
      <c r="D29" s="36" t="str">
        <f>IF(ISBLANK(総括表兼領収書!$C$3),"",総括表兼領収書!$C$3)</f>
        <v/>
      </c>
      <c r="E29" s="8"/>
      <c r="F29" s="8"/>
      <c r="G29" s="8"/>
      <c r="H29" s="20"/>
      <c r="I29" s="38">
        <f>手続案内!H$26</f>
        <v>45748</v>
      </c>
      <c r="J29" s="6" t="str">
        <f t="shared" si="1"/>
        <v/>
      </c>
      <c r="M29" s="52"/>
    </row>
    <row r="30" spans="1:13" ht="13.5" customHeight="1" x14ac:dyDescent="0.15">
      <c r="A30" s="48"/>
      <c r="B30" s="48"/>
      <c r="C30" s="46" t="s">
        <v>103</v>
      </c>
      <c r="D30" s="36" t="str">
        <f>IF(ISBLANK(総括表兼領収書!$C$3),"",総括表兼領収書!$C$3)</f>
        <v/>
      </c>
      <c r="E30" s="8"/>
      <c r="F30" s="8"/>
      <c r="G30" s="8"/>
      <c r="H30" s="20"/>
      <c r="I30" s="38">
        <f>手続案内!H$26</f>
        <v>45748</v>
      </c>
      <c r="J30" s="6" t="str">
        <f t="shared" si="1"/>
        <v/>
      </c>
      <c r="M30" s="52"/>
    </row>
    <row r="31" spans="1:13" ht="13.5" customHeight="1" x14ac:dyDescent="0.15">
      <c r="A31" s="48"/>
      <c r="B31" s="48"/>
      <c r="C31" s="46" t="s">
        <v>103</v>
      </c>
      <c r="D31" s="36" t="str">
        <f>IF(ISBLANK(総括表兼領収書!$C$3),"",総括表兼領収書!$C$3)</f>
        <v/>
      </c>
      <c r="E31" s="8"/>
      <c r="F31" s="8"/>
      <c r="G31" s="8"/>
      <c r="H31" s="20"/>
      <c r="I31" s="38">
        <f>手続案内!H$26</f>
        <v>45748</v>
      </c>
      <c r="J31" s="6" t="str">
        <f t="shared" si="1"/>
        <v/>
      </c>
      <c r="M31" s="52"/>
    </row>
    <row r="32" spans="1:13" ht="13.5" customHeight="1" x14ac:dyDescent="0.15">
      <c r="A32" s="48"/>
      <c r="B32" s="48"/>
      <c r="C32" s="46" t="s">
        <v>103</v>
      </c>
      <c r="D32" s="36" t="str">
        <f>IF(ISBLANK(総括表兼領収書!$C$3),"",総括表兼領収書!$C$3)</f>
        <v/>
      </c>
      <c r="E32" s="8"/>
      <c r="F32" s="8"/>
      <c r="G32" s="8"/>
      <c r="H32" s="20"/>
      <c r="I32" s="38">
        <f>手続案内!H$26</f>
        <v>45748</v>
      </c>
      <c r="J32" s="6" t="str">
        <f t="shared" si="1"/>
        <v/>
      </c>
      <c r="M32" s="52"/>
    </row>
    <row r="33" spans="1:13" ht="13.5" customHeight="1" x14ac:dyDescent="0.15">
      <c r="A33" s="48"/>
      <c r="B33" s="48"/>
      <c r="C33" s="46" t="s">
        <v>103</v>
      </c>
      <c r="D33" s="36" t="str">
        <f>IF(ISBLANK(総括表兼領収書!$C$3),"",総括表兼領収書!$C$3)</f>
        <v/>
      </c>
      <c r="E33" s="8"/>
      <c r="F33" s="8"/>
      <c r="G33" s="8"/>
      <c r="H33" s="20"/>
      <c r="I33" s="38">
        <f>手続案内!H$26</f>
        <v>45748</v>
      </c>
      <c r="J33" s="6" t="str">
        <f t="shared" si="1"/>
        <v/>
      </c>
      <c r="M33" s="52"/>
    </row>
    <row r="34" spans="1:13" ht="13.5" customHeight="1" x14ac:dyDescent="0.15">
      <c r="A34" s="48"/>
      <c r="B34" s="48"/>
      <c r="C34" s="46" t="s">
        <v>103</v>
      </c>
      <c r="D34" s="36" t="str">
        <f>IF(ISBLANK(総括表兼領収書!$C$3),"",総括表兼領収書!$C$3)</f>
        <v/>
      </c>
      <c r="E34" s="8"/>
      <c r="F34" s="8"/>
      <c r="G34" s="8"/>
      <c r="H34" s="20"/>
      <c r="I34" s="38">
        <f>手続案内!H$26</f>
        <v>45748</v>
      </c>
      <c r="J34" s="6" t="str">
        <f t="shared" si="1"/>
        <v/>
      </c>
      <c r="M34" s="52"/>
    </row>
    <row r="35" spans="1:13" ht="17.25" x14ac:dyDescent="0.15">
      <c r="A35" s="109" t="s">
        <v>11</v>
      </c>
      <c r="B35" s="109"/>
      <c r="C35" s="109"/>
      <c r="D35" s="109"/>
      <c r="E35" s="109"/>
      <c r="F35" s="109"/>
      <c r="G35" s="109"/>
    </row>
  </sheetData>
  <sheetProtection password="C9E3" sheet="1" objects="1" scenarios="1" selectLockedCells="1"/>
  <mergeCells count="10">
    <mergeCell ref="K2:L2"/>
    <mergeCell ref="K5:L5"/>
    <mergeCell ref="A35:G35"/>
    <mergeCell ref="A1:C1"/>
    <mergeCell ref="D1:F1"/>
    <mergeCell ref="I1:J1"/>
    <mergeCell ref="A2:C2"/>
    <mergeCell ref="D2:E2"/>
    <mergeCell ref="F2:G2"/>
    <mergeCell ref="H2:J2"/>
  </mergeCells>
  <phoneticPr fontId="1"/>
  <dataValidations count="5">
    <dataValidation type="list" allowBlank="1" showInputMessage="1" showErrorMessage="1" sqref="A5:B34" xr:uid="{00000000-0002-0000-0200-000000000000}">
      <formula1>"○"</formula1>
    </dataValidation>
    <dataValidation type="date" imeMode="off" allowBlank="1" showInputMessage="1" showErrorMessage="1" errorTitle="エラー" error="不正な日付が入力されています。" promptTitle="生年月日の入力" prompt="日付形式で生年月日を入力してください" sqref="H5:H34" xr:uid="{00000000-0002-0000-0200-000001000000}">
      <formula1>9498</formula1>
      <formula2>I5</formula2>
    </dataValidation>
    <dataValidation imeMode="hiragana" allowBlank="1" showInputMessage="1" showErrorMessage="1" sqref="D4:F34" xr:uid="{00000000-0002-0000-0200-000002000000}"/>
    <dataValidation imeMode="halfKatakana" allowBlank="1" showInputMessage="1" showErrorMessage="1" sqref="G4:G34" xr:uid="{00000000-0002-0000-0200-000003000000}"/>
    <dataValidation imeMode="off" allowBlank="1" showInputMessage="1" showErrorMessage="1" sqref="H4" xr:uid="{00000000-0002-0000-0200-000004000000}"/>
  </dataValidations>
  <pageMargins left="0.78740157480314965" right="0.39370078740157483" top="0.78740157480314965" bottom="0.39370078740157483" header="0.51181102362204722" footer="0.51181102362204722"/>
  <pageSetup paperSize="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zoomScaleNormal="100" workbookViewId="0">
      <selection activeCell="A5" sqref="A5"/>
    </sheetView>
  </sheetViews>
  <sheetFormatPr defaultRowHeight="13.5" x14ac:dyDescent="0.15"/>
  <cols>
    <col min="1" max="3" width="6.125" customWidth="1"/>
    <col min="4" max="5" width="14.625" customWidth="1"/>
    <col min="6" max="7" width="12.625" customWidth="1"/>
    <col min="8" max="9" width="13.625" customWidth="1"/>
    <col min="10" max="10" width="8.625" customWidth="1"/>
    <col min="11" max="14" width="6.125" customWidth="1"/>
  </cols>
  <sheetData>
    <row r="1" spans="1:14" ht="45" customHeight="1" x14ac:dyDescent="0.15">
      <c r="A1" s="110" t="s">
        <v>107</v>
      </c>
      <c r="B1" s="111"/>
      <c r="C1" s="111"/>
      <c r="D1" s="112" t="s">
        <v>101</v>
      </c>
      <c r="E1" s="112"/>
      <c r="F1" s="112"/>
      <c r="G1" s="4" t="s">
        <v>116</v>
      </c>
      <c r="H1" s="42">
        <f>COUNTA(F5:F34)</f>
        <v>0</v>
      </c>
      <c r="I1" s="113"/>
      <c r="J1" s="113"/>
    </row>
    <row r="2" spans="1:14" ht="13.5" customHeight="1" x14ac:dyDescent="0.15">
      <c r="A2" s="82" t="s">
        <v>94</v>
      </c>
      <c r="B2" s="82"/>
      <c r="C2" s="82"/>
      <c r="D2" s="82" t="s">
        <v>3</v>
      </c>
      <c r="E2" s="82"/>
      <c r="F2" s="82" t="s">
        <v>5</v>
      </c>
      <c r="G2" s="82"/>
      <c r="H2" s="82" t="s">
        <v>1</v>
      </c>
      <c r="I2" s="82"/>
      <c r="J2" s="82"/>
      <c r="K2" s="104" t="s">
        <v>104</v>
      </c>
      <c r="L2" s="105"/>
      <c r="M2" s="105"/>
      <c r="N2" s="106"/>
    </row>
    <row r="3" spans="1:14" ht="26.25" customHeight="1" x14ac:dyDescent="0.15">
      <c r="A3" s="1" t="s">
        <v>84</v>
      </c>
      <c r="B3" s="1" t="s">
        <v>85</v>
      </c>
      <c r="C3" s="1" t="s">
        <v>86</v>
      </c>
      <c r="D3" s="1" t="s">
        <v>0</v>
      </c>
      <c r="E3" s="1" t="s">
        <v>4</v>
      </c>
      <c r="F3" s="1" t="s">
        <v>6</v>
      </c>
      <c r="G3" s="2" t="s">
        <v>9</v>
      </c>
      <c r="H3" s="1" t="s">
        <v>1</v>
      </c>
      <c r="I3" s="1" t="s">
        <v>2</v>
      </c>
      <c r="J3" s="1" t="s">
        <v>7</v>
      </c>
      <c r="K3" s="1" t="s">
        <v>92</v>
      </c>
      <c r="L3" s="1" t="s">
        <v>93</v>
      </c>
      <c r="M3" s="1" t="s">
        <v>105</v>
      </c>
      <c r="N3" s="1" t="s">
        <v>106</v>
      </c>
    </row>
    <row r="4" spans="1:14" ht="13.5" customHeight="1" thickBot="1" x14ac:dyDescent="0.2">
      <c r="A4" s="43" t="s">
        <v>95</v>
      </c>
      <c r="B4" s="43" t="s">
        <v>95</v>
      </c>
      <c r="C4" s="43" t="str">
        <f t="shared" ref="C4:C34" si="0">VLOOKUP(J4,$K$4:$L$8,2,1)</f>
        <v>４部</v>
      </c>
      <c r="D4" s="3" t="s">
        <v>10</v>
      </c>
      <c r="E4" s="3" t="s">
        <v>8</v>
      </c>
      <c r="F4" s="3" t="s">
        <v>114</v>
      </c>
      <c r="G4" s="3" t="s">
        <v>115</v>
      </c>
      <c r="H4" s="21">
        <v>25901</v>
      </c>
      <c r="I4" s="21">
        <f>手続案内!H$26</f>
        <v>45748</v>
      </c>
      <c r="J4" s="5">
        <f t="shared" ref="J4" si="1">DATEDIF(H4,I4,"Y")</f>
        <v>54</v>
      </c>
      <c r="K4" s="1">
        <v>18</v>
      </c>
      <c r="L4" s="1" t="s">
        <v>89</v>
      </c>
      <c r="M4" s="1">
        <f>COUNTIFS($A$5:$A$34,"○",$C$5:$C$34,"１部")</f>
        <v>0</v>
      </c>
      <c r="N4" s="1">
        <f>COUNTIFS($B$5:$B$34,"○",$C$5:$C$34,"１部")</f>
        <v>0</v>
      </c>
    </row>
    <row r="5" spans="1:14" ht="13.5" customHeight="1" thickTop="1" x14ac:dyDescent="0.15">
      <c r="A5" s="47"/>
      <c r="B5" s="47"/>
      <c r="C5" s="45" t="e">
        <f t="shared" si="0"/>
        <v>#N/A</v>
      </c>
      <c r="D5" s="36" t="str">
        <f>IF(ISBLANK(総括表兼領収書!$C$3),"",総括表兼領収書!$C$3)</f>
        <v/>
      </c>
      <c r="E5" s="7"/>
      <c r="F5" s="7"/>
      <c r="G5" s="7"/>
      <c r="H5" s="20"/>
      <c r="I5" s="37">
        <f>手続案内!H$26</f>
        <v>45748</v>
      </c>
      <c r="J5" s="6" t="str">
        <f>IF(OR(ISBLANK(H5),ISERROR(DATEDIF(H5,I5,"Y"))),"",(DATEDIF(H5,I5,"Y")))</f>
        <v/>
      </c>
      <c r="K5" s="1">
        <v>30</v>
      </c>
      <c r="L5" s="1" t="s">
        <v>87</v>
      </c>
      <c r="M5" s="1">
        <f>COUNTIFS($A$5:$A$34,"○",$C$5:$C$34,"２部")</f>
        <v>0</v>
      </c>
      <c r="N5" s="1">
        <f>COUNTIFS($B$5:$B$34,"○",$C$5:$C$34,"２部")</f>
        <v>0</v>
      </c>
    </row>
    <row r="6" spans="1:14" ht="13.5" customHeight="1" x14ac:dyDescent="0.15">
      <c r="A6" s="48"/>
      <c r="B6" s="48"/>
      <c r="C6" s="46" t="e">
        <f t="shared" si="0"/>
        <v>#N/A</v>
      </c>
      <c r="D6" s="36" t="str">
        <f>IF(ISBLANK(総括表兼領収書!$C$3),"",総括表兼領収書!$C$3)</f>
        <v/>
      </c>
      <c r="E6" s="8"/>
      <c r="F6" s="8"/>
      <c r="G6" s="8"/>
      <c r="H6" s="20"/>
      <c r="I6" s="38">
        <f>手続案内!H$26</f>
        <v>45748</v>
      </c>
      <c r="J6" s="6" t="str">
        <f t="shared" ref="J6:J14" si="2">IF(OR(ISBLANK(H6),ISERROR(DATEDIF(H6,I6,"Y"))),"",(DATEDIF(H6,I6,"Y")))</f>
        <v/>
      </c>
      <c r="K6" s="1">
        <v>40</v>
      </c>
      <c r="L6" s="1" t="s">
        <v>88</v>
      </c>
      <c r="M6" s="1">
        <f>COUNTIFS($A$5:$A$34,"○",$C$5:$C$34,"３部")</f>
        <v>0</v>
      </c>
      <c r="N6" s="1">
        <f>COUNTIFS($B$5:$B$34,"○",$C$5:$C$34,"３部")</f>
        <v>0</v>
      </c>
    </row>
    <row r="7" spans="1:14" ht="13.5" customHeight="1" x14ac:dyDescent="0.15">
      <c r="A7" s="48"/>
      <c r="B7" s="48"/>
      <c r="C7" s="46" t="e">
        <f t="shared" si="0"/>
        <v>#N/A</v>
      </c>
      <c r="D7" s="36" t="str">
        <f>IF(ISBLANK(総括表兼領収書!$C$3),"",総括表兼領収書!$C$3)</f>
        <v/>
      </c>
      <c r="E7" s="8"/>
      <c r="F7" s="8"/>
      <c r="G7" s="8"/>
      <c r="H7" s="20"/>
      <c r="I7" s="38">
        <f>手続案内!H$26</f>
        <v>45748</v>
      </c>
      <c r="J7" s="6" t="str">
        <f t="shared" si="2"/>
        <v/>
      </c>
      <c r="K7" s="1">
        <v>50</v>
      </c>
      <c r="L7" s="1" t="s">
        <v>90</v>
      </c>
      <c r="M7" s="1">
        <f>COUNTIFS($A$5:$A$34,"○",$C$5:$C$34,"４部")</f>
        <v>0</v>
      </c>
      <c r="N7" s="1">
        <f>COUNTIFS($B$5:$B$34,"○",$C$5:$C$34,"４部")</f>
        <v>0</v>
      </c>
    </row>
    <row r="8" spans="1:14" ht="13.5" customHeight="1" x14ac:dyDescent="0.15">
      <c r="A8" s="48"/>
      <c r="B8" s="48"/>
      <c r="C8" s="46" t="e">
        <f t="shared" si="0"/>
        <v>#N/A</v>
      </c>
      <c r="D8" s="36" t="str">
        <f>IF(ISBLANK(総括表兼領収書!$C$3),"",総括表兼領収書!$C$3)</f>
        <v/>
      </c>
      <c r="E8" s="8"/>
      <c r="F8" s="8"/>
      <c r="G8" s="8"/>
      <c r="H8" s="20"/>
      <c r="I8" s="38">
        <f>手続案内!H$26</f>
        <v>45748</v>
      </c>
      <c r="J8" s="6" t="str">
        <f t="shared" si="2"/>
        <v/>
      </c>
      <c r="K8" s="1">
        <v>60</v>
      </c>
      <c r="L8" s="1" t="s">
        <v>91</v>
      </c>
      <c r="M8" s="1">
        <f>COUNTIFS($A$5:$A$34,"○",$C$5:$C$34,"５部")</f>
        <v>0</v>
      </c>
      <c r="N8" s="1">
        <f>COUNTIFS($B$5:$B$34,"○",$C$5:$C$34,"５部")</f>
        <v>0</v>
      </c>
    </row>
    <row r="9" spans="1:14" ht="13.5" customHeight="1" x14ac:dyDescent="0.15">
      <c r="A9" s="48"/>
      <c r="B9" s="48"/>
      <c r="C9" s="46" t="e">
        <f t="shared" si="0"/>
        <v>#N/A</v>
      </c>
      <c r="D9" s="36" t="str">
        <f>IF(ISBLANK(総括表兼領収書!$C$3),"",総括表兼領収書!$C$3)</f>
        <v/>
      </c>
      <c r="E9" s="8"/>
      <c r="F9" s="8"/>
      <c r="G9" s="8"/>
      <c r="H9" s="20"/>
      <c r="I9" s="38">
        <f>手続案内!H$26</f>
        <v>45748</v>
      </c>
      <c r="J9" s="6" t="str">
        <f t="shared" si="2"/>
        <v/>
      </c>
      <c r="K9" s="104" t="s">
        <v>118</v>
      </c>
      <c r="L9" s="105"/>
      <c r="M9" s="107">
        <f>SUM(M4:N8)</f>
        <v>0</v>
      </c>
      <c r="N9" s="108"/>
    </row>
    <row r="10" spans="1:14" ht="13.5" customHeight="1" x14ac:dyDescent="0.15">
      <c r="A10" s="48"/>
      <c r="B10" s="48"/>
      <c r="C10" s="46" t="e">
        <f t="shared" si="0"/>
        <v>#N/A</v>
      </c>
      <c r="D10" s="36" t="str">
        <f>IF(ISBLANK(総括表兼領収書!$C$3),"",総括表兼領収書!$C$3)</f>
        <v/>
      </c>
      <c r="E10" s="8"/>
      <c r="F10" s="8"/>
      <c r="G10" s="8"/>
      <c r="H10" s="20"/>
      <c r="I10" s="38">
        <f>手続案内!H$26</f>
        <v>45748</v>
      </c>
      <c r="J10" s="6" t="str">
        <f t="shared" si="2"/>
        <v/>
      </c>
    </row>
    <row r="11" spans="1:14" ht="13.5" customHeight="1" x14ac:dyDescent="0.15">
      <c r="A11" s="48"/>
      <c r="B11" s="48"/>
      <c r="C11" s="46" t="e">
        <f t="shared" si="0"/>
        <v>#N/A</v>
      </c>
      <c r="D11" s="36" t="str">
        <f>IF(ISBLANK(総括表兼領収書!$C$3),"",総括表兼領収書!$C$3)</f>
        <v/>
      </c>
      <c r="E11" s="8"/>
      <c r="F11" s="8"/>
      <c r="G11" s="8"/>
      <c r="H11" s="20"/>
      <c r="I11" s="38">
        <f>手続案内!H$26</f>
        <v>45748</v>
      </c>
      <c r="J11" s="6" t="str">
        <f t="shared" si="2"/>
        <v/>
      </c>
    </row>
    <row r="12" spans="1:14" ht="13.5" customHeight="1" x14ac:dyDescent="0.15">
      <c r="A12" s="48"/>
      <c r="B12" s="48"/>
      <c r="C12" s="46" t="e">
        <f t="shared" si="0"/>
        <v>#N/A</v>
      </c>
      <c r="D12" s="36" t="str">
        <f>IF(ISBLANK(総括表兼領収書!$C$3),"",総括表兼領収書!$C$3)</f>
        <v/>
      </c>
      <c r="E12" s="8"/>
      <c r="F12" s="8"/>
      <c r="G12" s="8"/>
      <c r="H12" s="20"/>
      <c r="I12" s="38">
        <f>手続案内!H$26</f>
        <v>45748</v>
      </c>
      <c r="J12" s="6" t="str">
        <f t="shared" si="2"/>
        <v/>
      </c>
    </row>
    <row r="13" spans="1:14" ht="13.5" customHeight="1" x14ac:dyDescent="0.15">
      <c r="A13" s="48"/>
      <c r="B13" s="48"/>
      <c r="C13" s="46" t="e">
        <f t="shared" si="0"/>
        <v>#N/A</v>
      </c>
      <c r="D13" s="36" t="str">
        <f>IF(ISBLANK(総括表兼領収書!$C$3),"",総括表兼領収書!$C$3)</f>
        <v/>
      </c>
      <c r="E13" s="8"/>
      <c r="F13" s="8"/>
      <c r="G13" s="8"/>
      <c r="H13" s="20"/>
      <c r="I13" s="38">
        <f>手続案内!H$26</f>
        <v>45748</v>
      </c>
      <c r="J13" s="6" t="str">
        <f t="shared" si="2"/>
        <v/>
      </c>
    </row>
    <row r="14" spans="1:14" ht="13.5" customHeight="1" x14ac:dyDescent="0.15">
      <c r="A14" s="48"/>
      <c r="B14" s="48"/>
      <c r="C14" s="46" t="e">
        <f t="shared" si="0"/>
        <v>#N/A</v>
      </c>
      <c r="D14" s="36" t="str">
        <f>IF(ISBLANK(総括表兼領収書!$C$3),"",総括表兼領収書!$C$3)</f>
        <v/>
      </c>
      <c r="E14" s="8"/>
      <c r="F14" s="8"/>
      <c r="G14" s="8"/>
      <c r="H14" s="20"/>
      <c r="I14" s="38">
        <f>手続案内!H$26</f>
        <v>45748</v>
      </c>
      <c r="J14" s="6" t="str">
        <f t="shared" si="2"/>
        <v/>
      </c>
    </row>
    <row r="15" spans="1:14" ht="13.5" customHeight="1" x14ac:dyDescent="0.15">
      <c r="A15" s="48"/>
      <c r="B15" s="48"/>
      <c r="C15" s="46" t="e">
        <f t="shared" si="0"/>
        <v>#N/A</v>
      </c>
      <c r="D15" s="36" t="str">
        <f>IF(ISBLANK(総括表兼領収書!$C$3),"",総括表兼領収書!$C$3)</f>
        <v/>
      </c>
      <c r="E15" s="7"/>
      <c r="F15" s="7"/>
      <c r="G15" s="7"/>
      <c r="H15" s="20"/>
      <c r="I15" s="38">
        <f>手続案内!H$26</f>
        <v>45748</v>
      </c>
      <c r="J15" s="6" t="str">
        <f t="shared" ref="J15:J24" si="3">IF(OR(ISBLANK(H15),ISERROR(DATEDIF(H15,I15,"Y"))),"",(DATEDIF(H15,I15,"Y")))</f>
        <v/>
      </c>
    </row>
    <row r="16" spans="1:14" ht="13.5" customHeight="1" x14ac:dyDescent="0.15">
      <c r="A16" s="48"/>
      <c r="B16" s="48"/>
      <c r="C16" s="46" t="e">
        <f t="shared" si="0"/>
        <v>#N/A</v>
      </c>
      <c r="D16" s="36" t="str">
        <f>IF(ISBLANK(総括表兼領収書!$C$3),"",総括表兼領収書!$C$3)</f>
        <v/>
      </c>
      <c r="E16" s="8"/>
      <c r="F16" s="8"/>
      <c r="G16" s="8"/>
      <c r="H16" s="20"/>
      <c r="I16" s="38">
        <f>手続案内!H$26</f>
        <v>45748</v>
      </c>
      <c r="J16" s="6" t="str">
        <f t="shared" si="3"/>
        <v/>
      </c>
    </row>
    <row r="17" spans="1:10" ht="13.5" customHeight="1" x14ac:dyDescent="0.15">
      <c r="A17" s="48"/>
      <c r="B17" s="48"/>
      <c r="C17" s="46" t="e">
        <f t="shared" si="0"/>
        <v>#N/A</v>
      </c>
      <c r="D17" s="36" t="str">
        <f>IF(ISBLANK(総括表兼領収書!$C$3),"",総括表兼領収書!$C$3)</f>
        <v/>
      </c>
      <c r="E17" s="8"/>
      <c r="F17" s="8"/>
      <c r="G17" s="8"/>
      <c r="H17" s="20"/>
      <c r="I17" s="38">
        <f>手続案内!H$26</f>
        <v>45748</v>
      </c>
      <c r="J17" s="6" t="str">
        <f t="shared" si="3"/>
        <v/>
      </c>
    </row>
    <row r="18" spans="1:10" ht="13.5" customHeight="1" x14ac:dyDescent="0.15">
      <c r="A18" s="48"/>
      <c r="B18" s="48"/>
      <c r="C18" s="46" t="e">
        <f t="shared" si="0"/>
        <v>#N/A</v>
      </c>
      <c r="D18" s="36" t="str">
        <f>IF(ISBLANK(総括表兼領収書!$C$3),"",総括表兼領収書!$C$3)</f>
        <v/>
      </c>
      <c r="E18" s="8"/>
      <c r="F18" s="8"/>
      <c r="G18" s="8"/>
      <c r="H18" s="20"/>
      <c r="I18" s="38">
        <f>手続案内!H$26</f>
        <v>45748</v>
      </c>
      <c r="J18" s="6" t="str">
        <f t="shared" si="3"/>
        <v/>
      </c>
    </row>
    <row r="19" spans="1:10" ht="13.5" customHeight="1" x14ac:dyDescent="0.15">
      <c r="A19" s="48"/>
      <c r="B19" s="48"/>
      <c r="C19" s="46" t="e">
        <f t="shared" si="0"/>
        <v>#N/A</v>
      </c>
      <c r="D19" s="36" t="str">
        <f>IF(ISBLANK(総括表兼領収書!$C$3),"",総括表兼領収書!$C$3)</f>
        <v/>
      </c>
      <c r="E19" s="8"/>
      <c r="F19" s="8"/>
      <c r="G19" s="8"/>
      <c r="H19" s="20"/>
      <c r="I19" s="38">
        <f>手続案内!H$26</f>
        <v>45748</v>
      </c>
      <c r="J19" s="6" t="str">
        <f t="shared" si="3"/>
        <v/>
      </c>
    </row>
    <row r="20" spans="1:10" ht="13.5" customHeight="1" x14ac:dyDescent="0.15">
      <c r="A20" s="48"/>
      <c r="B20" s="48"/>
      <c r="C20" s="46" t="e">
        <f t="shared" si="0"/>
        <v>#N/A</v>
      </c>
      <c r="D20" s="36" t="str">
        <f>IF(ISBLANK(総括表兼領収書!$C$3),"",総括表兼領収書!$C$3)</f>
        <v/>
      </c>
      <c r="E20" s="8"/>
      <c r="F20" s="8"/>
      <c r="G20" s="8"/>
      <c r="H20" s="20"/>
      <c r="I20" s="38">
        <f>手続案内!H$26</f>
        <v>45748</v>
      </c>
      <c r="J20" s="6" t="str">
        <f t="shared" si="3"/>
        <v/>
      </c>
    </row>
    <row r="21" spans="1:10" ht="13.5" customHeight="1" x14ac:dyDescent="0.15">
      <c r="A21" s="48"/>
      <c r="B21" s="48"/>
      <c r="C21" s="46" t="e">
        <f t="shared" si="0"/>
        <v>#N/A</v>
      </c>
      <c r="D21" s="36" t="str">
        <f>IF(ISBLANK(総括表兼領収書!$C$3),"",総括表兼領収書!$C$3)</f>
        <v/>
      </c>
      <c r="E21" s="8"/>
      <c r="F21" s="8"/>
      <c r="G21" s="8"/>
      <c r="H21" s="20"/>
      <c r="I21" s="38">
        <f>手続案内!H$26</f>
        <v>45748</v>
      </c>
      <c r="J21" s="6" t="str">
        <f t="shared" si="3"/>
        <v/>
      </c>
    </row>
    <row r="22" spans="1:10" ht="13.5" customHeight="1" x14ac:dyDescent="0.15">
      <c r="A22" s="48"/>
      <c r="B22" s="48"/>
      <c r="C22" s="46" t="e">
        <f t="shared" si="0"/>
        <v>#N/A</v>
      </c>
      <c r="D22" s="36" t="str">
        <f>IF(ISBLANK(総括表兼領収書!$C$3),"",総括表兼領収書!$C$3)</f>
        <v/>
      </c>
      <c r="E22" s="8"/>
      <c r="F22" s="8"/>
      <c r="G22" s="8"/>
      <c r="H22" s="20"/>
      <c r="I22" s="38">
        <f>手続案内!H$26</f>
        <v>45748</v>
      </c>
      <c r="J22" s="6" t="str">
        <f t="shared" si="3"/>
        <v/>
      </c>
    </row>
    <row r="23" spans="1:10" ht="13.5" customHeight="1" x14ac:dyDescent="0.15">
      <c r="A23" s="48"/>
      <c r="B23" s="48"/>
      <c r="C23" s="46" t="e">
        <f t="shared" si="0"/>
        <v>#N/A</v>
      </c>
      <c r="D23" s="36" t="str">
        <f>IF(ISBLANK(総括表兼領収書!$C$3),"",総括表兼領収書!$C$3)</f>
        <v/>
      </c>
      <c r="E23" s="8"/>
      <c r="F23" s="8"/>
      <c r="G23" s="8"/>
      <c r="H23" s="20"/>
      <c r="I23" s="38">
        <f>手続案内!H$26</f>
        <v>45748</v>
      </c>
      <c r="J23" s="6" t="str">
        <f t="shared" si="3"/>
        <v/>
      </c>
    </row>
    <row r="24" spans="1:10" ht="13.5" customHeight="1" x14ac:dyDescent="0.15">
      <c r="A24" s="48"/>
      <c r="B24" s="48"/>
      <c r="C24" s="46" t="e">
        <f t="shared" si="0"/>
        <v>#N/A</v>
      </c>
      <c r="D24" s="36" t="str">
        <f>IF(ISBLANK(総括表兼領収書!$C$3),"",総括表兼領収書!$C$3)</f>
        <v/>
      </c>
      <c r="E24" s="8"/>
      <c r="F24" s="8"/>
      <c r="G24" s="8"/>
      <c r="H24" s="20"/>
      <c r="I24" s="38">
        <f>手続案内!H$26</f>
        <v>45748</v>
      </c>
      <c r="J24" s="6" t="str">
        <f t="shared" si="3"/>
        <v/>
      </c>
    </row>
    <row r="25" spans="1:10" ht="13.5" customHeight="1" x14ac:dyDescent="0.15">
      <c r="A25" s="48"/>
      <c r="B25" s="48"/>
      <c r="C25" s="46" t="e">
        <f t="shared" si="0"/>
        <v>#N/A</v>
      </c>
      <c r="D25" s="36" t="str">
        <f>IF(ISBLANK(総括表兼領収書!$C$3),"",総括表兼領収書!$C$3)</f>
        <v/>
      </c>
      <c r="E25" s="7"/>
      <c r="F25" s="7"/>
      <c r="G25" s="7"/>
      <c r="H25" s="20"/>
      <c r="I25" s="38">
        <f>手続案内!H$26</f>
        <v>45748</v>
      </c>
      <c r="J25" s="6" t="str">
        <f t="shared" ref="J25:J34" si="4">IF(OR(ISBLANK(H25),ISERROR(DATEDIF(H25,I25,"Y"))),"",(DATEDIF(H25,I25,"Y")))</f>
        <v/>
      </c>
    </row>
    <row r="26" spans="1:10" ht="13.5" customHeight="1" x14ac:dyDescent="0.15">
      <c r="A26" s="48"/>
      <c r="B26" s="48"/>
      <c r="C26" s="46" t="e">
        <f t="shared" si="0"/>
        <v>#N/A</v>
      </c>
      <c r="D26" s="36" t="str">
        <f>IF(ISBLANK(総括表兼領収書!$C$3),"",総括表兼領収書!$C$3)</f>
        <v/>
      </c>
      <c r="E26" s="8"/>
      <c r="F26" s="8"/>
      <c r="G26" s="8"/>
      <c r="H26" s="20"/>
      <c r="I26" s="38">
        <f>手続案内!H$26</f>
        <v>45748</v>
      </c>
      <c r="J26" s="6" t="str">
        <f t="shared" si="4"/>
        <v/>
      </c>
    </row>
    <row r="27" spans="1:10" ht="13.5" customHeight="1" x14ac:dyDescent="0.15">
      <c r="A27" s="48"/>
      <c r="B27" s="48"/>
      <c r="C27" s="46" t="e">
        <f t="shared" si="0"/>
        <v>#N/A</v>
      </c>
      <c r="D27" s="36" t="str">
        <f>IF(ISBLANK(総括表兼領収書!$C$3),"",総括表兼領収書!$C$3)</f>
        <v/>
      </c>
      <c r="E27" s="8"/>
      <c r="F27" s="8"/>
      <c r="G27" s="8"/>
      <c r="H27" s="20"/>
      <c r="I27" s="38">
        <f>手続案内!H$26</f>
        <v>45748</v>
      </c>
      <c r="J27" s="6" t="str">
        <f t="shared" si="4"/>
        <v/>
      </c>
    </row>
    <row r="28" spans="1:10" ht="13.5" customHeight="1" x14ac:dyDescent="0.15">
      <c r="A28" s="48"/>
      <c r="B28" s="48"/>
      <c r="C28" s="46" t="e">
        <f t="shared" si="0"/>
        <v>#N/A</v>
      </c>
      <c r="D28" s="36" t="str">
        <f>IF(ISBLANK(総括表兼領収書!$C$3),"",総括表兼領収書!$C$3)</f>
        <v/>
      </c>
      <c r="E28" s="8"/>
      <c r="F28" s="8"/>
      <c r="G28" s="8"/>
      <c r="H28" s="20"/>
      <c r="I28" s="38">
        <f>手続案内!H$26</f>
        <v>45748</v>
      </c>
      <c r="J28" s="6" t="str">
        <f t="shared" si="4"/>
        <v/>
      </c>
    </row>
    <row r="29" spans="1:10" ht="13.5" customHeight="1" x14ac:dyDescent="0.15">
      <c r="A29" s="48"/>
      <c r="B29" s="48"/>
      <c r="C29" s="46" t="e">
        <f t="shared" si="0"/>
        <v>#N/A</v>
      </c>
      <c r="D29" s="36" t="str">
        <f>IF(ISBLANK(総括表兼領収書!$C$3),"",総括表兼領収書!$C$3)</f>
        <v/>
      </c>
      <c r="E29" s="8"/>
      <c r="F29" s="8"/>
      <c r="G29" s="8"/>
      <c r="H29" s="20"/>
      <c r="I29" s="38">
        <f>手続案内!H$26</f>
        <v>45748</v>
      </c>
      <c r="J29" s="6" t="str">
        <f t="shared" si="4"/>
        <v/>
      </c>
    </row>
    <row r="30" spans="1:10" ht="13.5" customHeight="1" x14ac:dyDescent="0.15">
      <c r="A30" s="48"/>
      <c r="B30" s="48"/>
      <c r="C30" s="46" t="e">
        <f t="shared" si="0"/>
        <v>#N/A</v>
      </c>
      <c r="D30" s="36" t="str">
        <f>IF(ISBLANK(総括表兼領収書!$C$3),"",総括表兼領収書!$C$3)</f>
        <v/>
      </c>
      <c r="E30" s="8"/>
      <c r="F30" s="8"/>
      <c r="G30" s="8"/>
      <c r="H30" s="20"/>
      <c r="I30" s="38">
        <f>手続案内!H$26</f>
        <v>45748</v>
      </c>
      <c r="J30" s="6" t="str">
        <f t="shared" si="4"/>
        <v/>
      </c>
    </row>
    <row r="31" spans="1:10" ht="13.5" customHeight="1" x14ac:dyDescent="0.15">
      <c r="A31" s="48"/>
      <c r="B31" s="48"/>
      <c r="C31" s="46" t="e">
        <f t="shared" si="0"/>
        <v>#N/A</v>
      </c>
      <c r="D31" s="36" t="str">
        <f>IF(ISBLANK(総括表兼領収書!$C$3),"",総括表兼領収書!$C$3)</f>
        <v/>
      </c>
      <c r="E31" s="8"/>
      <c r="F31" s="8"/>
      <c r="G31" s="8"/>
      <c r="H31" s="20"/>
      <c r="I31" s="38">
        <f>手続案内!H$26</f>
        <v>45748</v>
      </c>
      <c r="J31" s="6" t="str">
        <f t="shared" si="4"/>
        <v/>
      </c>
    </row>
    <row r="32" spans="1:10" ht="13.5" customHeight="1" x14ac:dyDescent="0.15">
      <c r="A32" s="48"/>
      <c r="B32" s="48"/>
      <c r="C32" s="46" t="e">
        <f t="shared" si="0"/>
        <v>#N/A</v>
      </c>
      <c r="D32" s="36" t="str">
        <f>IF(ISBLANK(総括表兼領収書!$C$3),"",総括表兼領収書!$C$3)</f>
        <v/>
      </c>
      <c r="E32" s="8"/>
      <c r="F32" s="8"/>
      <c r="G32" s="8"/>
      <c r="H32" s="20"/>
      <c r="I32" s="38">
        <f>手続案内!H$26</f>
        <v>45748</v>
      </c>
      <c r="J32" s="6" t="str">
        <f t="shared" si="4"/>
        <v/>
      </c>
    </row>
    <row r="33" spans="1:10" ht="13.5" customHeight="1" x14ac:dyDescent="0.15">
      <c r="A33" s="48"/>
      <c r="B33" s="48"/>
      <c r="C33" s="46" t="e">
        <f t="shared" si="0"/>
        <v>#N/A</v>
      </c>
      <c r="D33" s="36" t="str">
        <f>IF(ISBLANK(総括表兼領収書!$C$3),"",総括表兼領収書!$C$3)</f>
        <v/>
      </c>
      <c r="E33" s="8"/>
      <c r="F33" s="8"/>
      <c r="G33" s="8"/>
      <c r="H33" s="20"/>
      <c r="I33" s="38">
        <f>手続案内!H$26</f>
        <v>45748</v>
      </c>
      <c r="J33" s="6" t="str">
        <f t="shared" si="4"/>
        <v/>
      </c>
    </row>
    <row r="34" spans="1:10" ht="13.5" customHeight="1" x14ac:dyDescent="0.15">
      <c r="A34" s="48"/>
      <c r="B34" s="48"/>
      <c r="C34" s="46" t="e">
        <f t="shared" si="0"/>
        <v>#N/A</v>
      </c>
      <c r="D34" s="36" t="str">
        <f>IF(ISBLANK(総括表兼領収書!$C$3),"",総括表兼領収書!$C$3)</f>
        <v/>
      </c>
      <c r="E34" s="8"/>
      <c r="F34" s="8"/>
      <c r="G34" s="8"/>
      <c r="H34" s="20"/>
      <c r="I34" s="38">
        <f>手続案内!H$26</f>
        <v>45748</v>
      </c>
      <c r="J34" s="6" t="str">
        <f t="shared" si="4"/>
        <v/>
      </c>
    </row>
    <row r="35" spans="1:10" ht="17.25" x14ac:dyDescent="0.15">
      <c r="A35" s="109" t="s">
        <v>11</v>
      </c>
      <c r="B35" s="109"/>
      <c r="C35" s="109"/>
      <c r="D35" s="109"/>
      <c r="E35" s="109"/>
      <c r="F35" s="109"/>
      <c r="G35" s="109"/>
    </row>
  </sheetData>
  <sheetProtection password="C9E3" sheet="1" selectLockedCells="1"/>
  <mergeCells count="11">
    <mergeCell ref="A2:C2"/>
    <mergeCell ref="A1:C1"/>
    <mergeCell ref="K2:N2"/>
    <mergeCell ref="A35:G35"/>
    <mergeCell ref="D1:F1"/>
    <mergeCell ref="D2:E2"/>
    <mergeCell ref="F2:G2"/>
    <mergeCell ref="I1:J1"/>
    <mergeCell ref="H2:J2"/>
    <mergeCell ref="M9:N9"/>
    <mergeCell ref="K9:L9"/>
  </mergeCells>
  <phoneticPr fontId="1"/>
  <dataValidations count="5">
    <dataValidation imeMode="off" allowBlank="1" showInputMessage="1" showErrorMessage="1" sqref="H4" xr:uid="{00000000-0002-0000-0300-000000000000}"/>
    <dataValidation imeMode="halfKatakana" allowBlank="1" showInputMessage="1" showErrorMessage="1" sqref="G4:G34" xr:uid="{00000000-0002-0000-0300-000001000000}"/>
    <dataValidation imeMode="hiragana" allowBlank="1" showInputMessage="1" showErrorMessage="1" sqref="D4:F34" xr:uid="{00000000-0002-0000-0300-000002000000}"/>
    <dataValidation type="date" imeMode="off" allowBlank="1" showInputMessage="1" showErrorMessage="1" errorTitle="エラー" error="不正な日付が入力されています。" promptTitle="生年月日の入力" prompt="日付形式で生年月日を入力してください" sqref="H5:H34" xr:uid="{00000000-0002-0000-0300-000003000000}">
      <formula1>9498</formula1>
      <formula2>I5</formula2>
    </dataValidation>
    <dataValidation type="list" allowBlank="1" showInputMessage="1" showErrorMessage="1" sqref="A5:B34" xr:uid="{00000000-0002-0000-0300-000004000000}">
      <formula1>"○"</formula1>
    </dataValidation>
  </dataValidations>
  <pageMargins left="0.78740157480314965" right="0.39370078740157483" top="0.78740157480314965" bottom="0.39370078740157483" header="0.51181102362204722" footer="0.51181102362204722"/>
  <pageSetup paperSize="9" orientation="landscape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5"/>
  <sheetViews>
    <sheetView topLeftCell="B1" zoomScaleNormal="100" workbookViewId="0">
      <selection activeCell="A5" sqref="A5"/>
    </sheetView>
  </sheetViews>
  <sheetFormatPr defaultRowHeight="13.5" x14ac:dyDescent="0.15"/>
  <cols>
    <col min="1" max="3" width="6.125" customWidth="1"/>
    <col min="4" max="5" width="14.625" customWidth="1"/>
    <col min="6" max="7" width="12.625" customWidth="1"/>
    <col min="8" max="9" width="13.625" customWidth="1"/>
    <col min="10" max="10" width="8.625" customWidth="1"/>
    <col min="11" max="12" width="6.125" customWidth="1"/>
  </cols>
  <sheetData>
    <row r="1" spans="1:12" ht="45" customHeight="1" x14ac:dyDescent="0.15">
      <c r="A1" s="110" t="s">
        <v>107</v>
      </c>
      <c r="B1" s="111"/>
      <c r="C1" s="111"/>
      <c r="D1" s="115" t="s">
        <v>111</v>
      </c>
      <c r="E1" s="115"/>
      <c r="F1" s="115"/>
      <c r="G1" s="4" t="s">
        <v>116</v>
      </c>
      <c r="H1" s="42">
        <f>COUNTA(F5:F34)</f>
        <v>0</v>
      </c>
      <c r="I1" s="113"/>
      <c r="J1" s="113"/>
    </row>
    <row r="2" spans="1:12" ht="13.5" customHeight="1" x14ac:dyDescent="0.15">
      <c r="A2" s="82" t="s">
        <v>94</v>
      </c>
      <c r="B2" s="82"/>
      <c r="C2" s="82"/>
      <c r="D2" s="82" t="s">
        <v>3</v>
      </c>
      <c r="E2" s="82"/>
      <c r="F2" s="82" t="s">
        <v>5</v>
      </c>
      <c r="G2" s="82"/>
      <c r="H2" s="82" t="s">
        <v>1</v>
      </c>
      <c r="I2" s="82"/>
      <c r="J2" s="82"/>
      <c r="K2" s="105"/>
      <c r="L2" s="106"/>
    </row>
    <row r="3" spans="1:12" ht="26.25" customHeight="1" x14ac:dyDescent="0.15">
      <c r="A3" s="1" t="s">
        <v>84</v>
      </c>
      <c r="B3" s="1" t="s">
        <v>85</v>
      </c>
      <c r="C3" s="1" t="s">
        <v>86</v>
      </c>
      <c r="D3" s="1" t="s">
        <v>0</v>
      </c>
      <c r="E3" s="1" t="s">
        <v>4</v>
      </c>
      <c r="F3" s="1" t="s">
        <v>6</v>
      </c>
      <c r="G3" s="2" t="s">
        <v>9</v>
      </c>
      <c r="H3" s="1" t="s">
        <v>1</v>
      </c>
      <c r="I3" s="1" t="s">
        <v>2</v>
      </c>
      <c r="J3" s="1" t="s">
        <v>7</v>
      </c>
      <c r="K3" s="1" t="s">
        <v>105</v>
      </c>
      <c r="L3" s="1" t="s">
        <v>106</v>
      </c>
    </row>
    <row r="4" spans="1:12" ht="13.5" customHeight="1" thickBot="1" x14ac:dyDescent="0.2">
      <c r="A4" s="44" t="s">
        <v>95</v>
      </c>
      <c r="B4" s="44" t="s">
        <v>95</v>
      </c>
      <c r="C4" s="44" t="s">
        <v>103</v>
      </c>
      <c r="D4" s="39" t="s">
        <v>10</v>
      </c>
      <c r="E4" s="39" t="s">
        <v>8</v>
      </c>
      <c r="F4" s="39" t="s">
        <v>112</v>
      </c>
      <c r="G4" s="39" t="s">
        <v>113</v>
      </c>
      <c r="H4" s="40">
        <v>29554</v>
      </c>
      <c r="I4" s="40">
        <f>手続案内!H$26</f>
        <v>45748</v>
      </c>
      <c r="J4" s="41">
        <f t="shared" ref="J4" si="0">DATEDIF(H4,I4,"Y")</f>
        <v>44</v>
      </c>
      <c r="K4" s="1">
        <f>COUNTIF($A$5:$A$34,"○")</f>
        <v>0</v>
      </c>
      <c r="L4" s="1">
        <f>COUNTIF($B$5:$B$34,"○")</f>
        <v>0</v>
      </c>
    </row>
    <row r="5" spans="1:12" ht="13.5" customHeight="1" thickTop="1" x14ac:dyDescent="0.15">
      <c r="A5" s="47"/>
      <c r="B5" s="47"/>
      <c r="C5" s="45" t="s">
        <v>103</v>
      </c>
      <c r="D5" s="36" t="str">
        <f>IF(ISBLANK(総括表兼領収書!$C$3),"",総括表兼領収書!$C$3)</f>
        <v/>
      </c>
      <c r="E5" s="7"/>
      <c r="F5" s="7"/>
      <c r="G5" s="7"/>
      <c r="H5" s="20"/>
      <c r="I5" s="37">
        <f>手続案内!H$26</f>
        <v>45748</v>
      </c>
      <c r="J5" s="6" t="str">
        <f>IF(OR(ISBLANK(H5),ISERROR(DATEDIF(H5,I5,"Y"))),"",(DATEDIF(H5,I5,"Y")))</f>
        <v/>
      </c>
      <c r="K5" s="114">
        <f>SUM(K4:L4)</f>
        <v>0</v>
      </c>
      <c r="L5" s="108"/>
    </row>
    <row r="6" spans="1:12" ht="13.5" customHeight="1" x14ac:dyDescent="0.15">
      <c r="A6" s="48"/>
      <c r="B6" s="48"/>
      <c r="C6" s="46" t="s">
        <v>103</v>
      </c>
      <c r="D6" s="36" t="str">
        <f>IF(ISBLANK(総括表兼領収書!$C$3),"",総括表兼領収書!$C$3)</f>
        <v/>
      </c>
      <c r="E6" s="8"/>
      <c r="F6" s="8"/>
      <c r="G6" s="8"/>
      <c r="H6" s="20"/>
      <c r="I6" s="38">
        <f>手続案内!H$26</f>
        <v>45748</v>
      </c>
      <c r="J6" s="6" t="str">
        <f t="shared" ref="J6:J34" si="1">IF(OR(ISBLANK(H6),ISERROR(DATEDIF(H6,I6,"Y"))),"",(DATEDIF(H6,I6,"Y")))</f>
        <v/>
      </c>
      <c r="K6" s="52"/>
    </row>
    <row r="7" spans="1:12" ht="13.5" customHeight="1" x14ac:dyDescent="0.15">
      <c r="A7" s="48"/>
      <c r="B7" s="48"/>
      <c r="C7" s="46" t="s">
        <v>103</v>
      </c>
      <c r="D7" s="36" t="str">
        <f>IF(ISBLANK(総括表兼領収書!$C$3),"",総括表兼領収書!$C$3)</f>
        <v/>
      </c>
      <c r="E7" s="8"/>
      <c r="F7" s="8"/>
      <c r="G7" s="8"/>
      <c r="H7" s="20"/>
      <c r="I7" s="38">
        <f>手続案内!H$26</f>
        <v>45748</v>
      </c>
      <c r="J7" s="6" t="str">
        <f t="shared" si="1"/>
        <v/>
      </c>
      <c r="K7" s="52"/>
    </row>
    <row r="8" spans="1:12" ht="13.5" customHeight="1" x14ac:dyDescent="0.15">
      <c r="A8" s="48"/>
      <c r="B8" s="48"/>
      <c r="C8" s="46" t="s">
        <v>103</v>
      </c>
      <c r="D8" s="36" t="str">
        <f>IF(ISBLANK(総括表兼領収書!$C$3),"",総括表兼領収書!$C$3)</f>
        <v/>
      </c>
      <c r="E8" s="8"/>
      <c r="F8" s="8"/>
      <c r="G8" s="8"/>
      <c r="H8" s="20"/>
      <c r="I8" s="38">
        <f>手続案内!H$26</f>
        <v>45748</v>
      </c>
      <c r="J8" s="6" t="str">
        <f t="shared" si="1"/>
        <v/>
      </c>
      <c r="K8" s="52"/>
    </row>
    <row r="9" spans="1:12" ht="13.5" customHeight="1" x14ac:dyDescent="0.15">
      <c r="A9" s="48"/>
      <c r="B9" s="48"/>
      <c r="C9" s="46" t="s">
        <v>103</v>
      </c>
      <c r="D9" s="36" t="str">
        <f>IF(ISBLANK(総括表兼領収書!$C$3),"",総括表兼領収書!$C$3)</f>
        <v/>
      </c>
      <c r="E9" s="8"/>
      <c r="F9" s="8"/>
      <c r="G9" s="8"/>
      <c r="H9" s="20"/>
      <c r="I9" s="38">
        <f>手続案内!H$26</f>
        <v>45748</v>
      </c>
      <c r="J9" s="6" t="str">
        <f t="shared" si="1"/>
        <v/>
      </c>
    </row>
    <row r="10" spans="1:12" ht="13.5" customHeight="1" x14ac:dyDescent="0.15">
      <c r="A10" s="48"/>
      <c r="B10" s="48"/>
      <c r="C10" s="46" t="s">
        <v>103</v>
      </c>
      <c r="D10" s="36" t="str">
        <f>IF(ISBLANK(総括表兼領収書!$C$3),"",総括表兼領収書!$C$3)</f>
        <v/>
      </c>
      <c r="E10" s="8"/>
      <c r="F10" s="8"/>
      <c r="G10" s="8"/>
      <c r="H10" s="20"/>
      <c r="I10" s="38">
        <f>手続案内!H$26</f>
        <v>45748</v>
      </c>
      <c r="J10" s="6" t="str">
        <f t="shared" si="1"/>
        <v/>
      </c>
    </row>
    <row r="11" spans="1:12" ht="13.5" customHeight="1" x14ac:dyDescent="0.15">
      <c r="A11" s="48"/>
      <c r="B11" s="48"/>
      <c r="C11" s="46" t="s">
        <v>103</v>
      </c>
      <c r="D11" s="36" t="str">
        <f>IF(ISBLANK(総括表兼領収書!$C$3),"",総括表兼領収書!$C$3)</f>
        <v/>
      </c>
      <c r="E11" s="8"/>
      <c r="F11" s="8"/>
      <c r="G11" s="8"/>
      <c r="H11" s="20"/>
      <c r="I11" s="38">
        <f>手続案内!H$26</f>
        <v>45748</v>
      </c>
      <c r="J11" s="6" t="str">
        <f t="shared" si="1"/>
        <v/>
      </c>
    </row>
    <row r="12" spans="1:12" ht="13.5" customHeight="1" x14ac:dyDescent="0.15">
      <c r="A12" s="48"/>
      <c r="B12" s="48"/>
      <c r="C12" s="46" t="s">
        <v>103</v>
      </c>
      <c r="D12" s="36" t="str">
        <f>IF(ISBLANK(総括表兼領収書!$C$3),"",総括表兼領収書!$C$3)</f>
        <v/>
      </c>
      <c r="E12" s="8"/>
      <c r="F12" s="8"/>
      <c r="G12" s="8"/>
      <c r="H12" s="20"/>
      <c r="I12" s="38">
        <f>手続案内!H$26</f>
        <v>45748</v>
      </c>
      <c r="J12" s="6" t="str">
        <f t="shared" si="1"/>
        <v/>
      </c>
    </row>
    <row r="13" spans="1:12" ht="13.5" customHeight="1" x14ac:dyDescent="0.15">
      <c r="A13" s="48"/>
      <c r="B13" s="48"/>
      <c r="C13" s="46" t="s">
        <v>103</v>
      </c>
      <c r="D13" s="36" t="str">
        <f>IF(ISBLANK(総括表兼領収書!$C$3),"",総括表兼領収書!$C$3)</f>
        <v/>
      </c>
      <c r="E13" s="8"/>
      <c r="F13" s="8"/>
      <c r="G13" s="8"/>
      <c r="H13" s="20"/>
      <c r="I13" s="38">
        <f>手続案内!H$26</f>
        <v>45748</v>
      </c>
      <c r="J13" s="6" t="str">
        <f t="shared" si="1"/>
        <v/>
      </c>
    </row>
    <row r="14" spans="1:12" ht="13.5" customHeight="1" x14ac:dyDescent="0.15">
      <c r="A14" s="48"/>
      <c r="B14" s="48"/>
      <c r="C14" s="46" t="s">
        <v>103</v>
      </c>
      <c r="D14" s="36" t="str">
        <f>IF(ISBLANK(総括表兼領収書!$C$3),"",総括表兼領収書!$C$3)</f>
        <v/>
      </c>
      <c r="E14" s="8"/>
      <c r="F14" s="8"/>
      <c r="G14" s="8"/>
      <c r="H14" s="20"/>
      <c r="I14" s="38">
        <f>手続案内!H$26</f>
        <v>45748</v>
      </c>
      <c r="J14" s="6" t="str">
        <f t="shared" si="1"/>
        <v/>
      </c>
    </row>
    <row r="15" spans="1:12" ht="13.5" customHeight="1" x14ac:dyDescent="0.15">
      <c r="A15" s="48"/>
      <c r="B15" s="48"/>
      <c r="C15" s="46" t="s">
        <v>103</v>
      </c>
      <c r="D15" s="36" t="str">
        <f>IF(ISBLANK(総括表兼領収書!$C$3),"",総括表兼領収書!$C$3)</f>
        <v/>
      </c>
      <c r="E15" s="7"/>
      <c r="F15" s="7"/>
      <c r="G15" s="7"/>
      <c r="H15" s="20"/>
      <c r="I15" s="38">
        <f>手続案内!H$26</f>
        <v>45748</v>
      </c>
      <c r="J15" s="6" t="str">
        <f t="shared" si="1"/>
        <v/>
      </c>
    </row>
    <row r="16" spans="1:12" ht="13.5" customHeight="1" x14ac:dyDescent="0.15">
      <c r="A16" s="48"/>
      <c r="B16" s="48"/>
      <c r="C16" s="46" t="s">
        <v>103</v>
      </c>
      <c r="D16" s="36" t="str">
        <f>IF(ISBLANK(総括表兼領収書!$C$3),"",総括表兼領収書!$C$3)</f>
        <v/>
      </c>
      <c r="E16" s="8"/>
      <c r="F16" s="8"/>
      <c r="G16" s="8"/>
      <c r="H16" s="20"/>
      <c r="I16" s="38">
        <f>手続案内!H$26</f>
        <v>45748</v>
      </c>
      <c r="J16" s="6" t="str">
        <f t="shared" si="1"/>
        <v/>
      </c>
    </row>
    <row r="17" spans="1:10" ht="13.5" customHeight="1" x14ac:dyDescent="0.15">
      <c r="A17" s="48"/>
      <c r="B17" s="48"/>
      <c r="C17" s="46" t="s">
        <v>103</v>
      </c>
      <c r="D17" s="36" t="str">
        <f>IF(ISBLANK(総括表兼領収書!$C$3),"",総括表兼領収書!$C$3)</f>
        <v/>
      </c>
      <c r="E17" s="8"/>
      <c r="F17" s="8"/>
      <c r="G17" s="8"/>
      <c r="H17" s="20"/>
      <c r="I17" s="38">
        <f>手続案内!H$26</f>
        <v>45748</v>
      </c>
      <c r="J17" s="6" t="str">
        <f t="shared" si="1"/>
        <v/>
      </c>
    </row>
    <row r="18" spans="1:10" ht="13.5" customHeight="1" x14ac:dyDescent="0.15">
      <c r="A18" s="48"/>
      <c r="B18" s="48"/>
      <c r="C18" s="46" t="s">
        <v>103</v>
      </c>
      <c r="D18" s="36" t="str">
        <f>IF(ISBLANK(総括表兼領収書!$C$3),"",総括表兼領収書!$C$3)</f>
        <v/>
      </c>
      <c r="E18" s="8"/>
      <c r="F18" s="8"/>
      <c r="G18" s="8"/>
      <c r="H18" s="20"/>
      <c r="I18" s="38">
        <f>手続案内!H$26</f>
        <v>45748</v>
      </c>
      <c r="J18" s="6" t="str">
        <f t="shared" si="1"/>
        <v/>
      </c>
    </row>
    <row r="19" spans="1:10" ht="13.5" customHeight="1" x14ac:dyDescent="0.15">
      <c r="A19" s="48"/>
      <c r="B19" s="48"/>
      <c r="C19" s="46" t="s">
        <v>103</v>
      </c>
      <c r="D19" s="36" t="str">
        <f>IF(ISBLANK(総括表兼領収書!$C$3),"",総括表兼領収書!$C$3)</f>
        <v/>
      </c>
      <c r="E19" s="8"/>
      <c r="F19" s="8"/>
      <c r="G19" s="8"/>
      <c r="H19" s="20"/>
      <c r="I19" s="38">
        <f>手続案内!H$26</f>
        <v>45748</v>
      </c>
      <c r="J19" s="6" t="str">
        <f t="shared" si="1"/>
        <v/>
      </c>
    </row>
    <row r="20" spans="1:10" ht="13.5" customHeight="1" x14ac:dyDescent="0.15">
      <c r="A20" s="48"/>
      <c r="B20" s="48"/>
      <c r="C20" s="46" t="s">
        <v>103</v>
      </c>
      <c r="D20" s="36" t="str">
        <f>IF(ISBLANK(総括表兼領収書!$C$3),"",総括表兼領収書!$C$3)</f>
        <v/>
      </c>
      <c r="E20" s="8"/>
      <c r="F20" s="8"/>
      <c r="G20" s="8"/>
      <c r="H20" s="20"/>
      <c r="I20" s="38">
        <f>手続案内!H$26</f>
        <v>45748</v>
      </c>
      <c r="J20" s="6" t="str">
        <f t="shared" si="1"/>
        <v/>
      </c>
    </row>
    <row r="21" spans="1:10" ht="13.5" customHeight="1" x14ac:dyDescent="0.15">
      <c r="A21" s="48"/>
      <c r="B21" s="48"/>
      <c r="C21" s="46" t="s">
        <v>103</v>
      </c>
      <c r="D21" s="36" t="str">
        <f>IF(ISBLANK(総括表兼領収書!$C$3),"",総括表兼領収書!$C$3)</f>
        <v/>
      </c>
      <c r="E21" s="8"/>
      <c r="F21" s="8"/>
      <c r="G21" s="8"/>
      <c r="H21" s="20"/>
      <c r="I21" s="38">
        <f>手続案内!H$26</f>
        <v>45748</v>
      </c>
      <c r="J21" s="6" t="str">
        <f t="shared" si="1"/>
        <v/>
      </c>
    </row>
    <row r="22" spans="1:10" ht="13.5" customHeight="1" x14ac:dyDescent="0.15">
      <c r="A22" s="48"/>
      <c r="B22" s="48"/>
      <c r="C22" s="46" t="s">
        <v>103</v>
      </c>
      <c r="D22" s="36" t="str">
        <f>IF(ISBLANK(総括表兼領収書!$C$3),"",総括表兼領収書!$C$3)</f>
        <v/>
      </c>
      <c r="E22" s="8"/>
      <c r="F22" s="8"/>
      <c r="G22" s="8"/>
      <c r="H22" s="20"/>
      <c r="I22" s="38">
        <f>手続案内!H$26</f>
        <v>45748</v>
      </c>
      <c r="J22" s="6" t="str">
        <f t="shared" si="1"/>
        <v/>
      </c>
    </row>
    <row r="23" spans="1:10" ht="13.5" customHeight="1" x14ac:dyDescent="0.15">
      <c r="A23" s="48"/>
      <c r="B23" s="48"/>
      <c r="C23" s="46" t="s">
        <v>103</v>
      </c>
      <c r="D23" s="36" t="str">
        <f>IF(ISBLANK(総括表兼領収書!$C$3),"",総括表兼領収書!$C$3)</f>
        <v/>
      </c>
      <c r="E23" s="8"/>
      <c r="F23" s="8"/>
      <c r="G23" s="8"/>
      <c r="H23" s="20"/>
      <c r="I23" s="38">
        <f>手続案内!H$26</f>
        <v>45748</v>
      </c>
      <c r="J23" s="6" t="str">
        <f t="shared" si="1"/>
        <v/>
      </c>
    </row>
    <row r="24" spans="1:10" ht="13.5" customHeight="1" x14ac:dyDescent="0.15">
      <c r="A24" s="48"/>
      <c r="B24" s="48"/>
      <c r="C24" s="46" t="s">
        <v>103</v>
      </c>
      <c r="D24" s="36" t="str">
        <f>IF(ISBLANK(総括表兼領収書!$C$3),"",総括表兼領収書!$C$3)</f>
        <v/>
      </c>
      <c r="E24" s="8"/>
      <c r="F24" s="8"/>
      <c r="G24" s="8"/>
      <c r="H24" s="20"/>
      <c r="I24" s="38">
        <f>手続案内!H$26</f>
        <v>45748</v>
      </c>
      <c r="J24" s="6" t="str">
        <f t="shared" si="1"/>
        <v/>
      </c>
    </row>
    <row r="25" spans="1:10" ht="13.5" customHeight="1" x14ac:dyDescent="0.15">
      <c r="A25" s="48"/>
      <c r="B25" s="48"/>
      <c r="C25" s="46" t="s">
        <v>103</v>
      </c>
      <c r="D25" s="36" t="str">
        <f>IF(ISBLANK(総括表兼領収書!$C$3),"",総括表兼領収書!$C$3)</f>
        <v/>
      </c>
      <c r="E25" s="7"/>
      <c r="F25" s="7"/>
      <c r="G25" s="7"/>
      <c r="H25" s="20"/>
      <c r="I25" s="38">
        <f>手続案内!H$26</f>
        <v>45748</v>
      </c>
      <c r="J25" s="6" t="str">
        <f t="shared" si="1"/>
        <v/>
      </c>
    </row>
    <row r="26" spans="1:10" ht="13.5" customHeight="1" x14ac:dyDescent="0.15">
      <c r="A26" s="48"/>
      <c r="B26" s="48"/>
      <c r="C26" s="46" t="s">
        <v>103</v>
      </c>
      <c r="D26" s="36" t="str">
        <f>IF(ISBLANK(総括表兼領収書!$C$3),"",総括表兼領収書!$C$3)</f>
        <v/>
      </c>
      <c r="E26" s="8"/>
      <c r="F26" s="8"/>
      <c r="G26" s="8"/>
      <c r="H26" s="20"/>
      <c r="I26" s="38">
        <f>手続案内!H$26</f>
        <v>45748</v>
      </c>
      <c r="J26" s="6" t="str">
        <f t="shared" si="1"/>
        <v/>
      </c>
    </row>
    <row r="27" spans="1:10" ht="13.5" customHeight="1" x14ac:dyDescent="0.15">
      <c r="A27" s="48"/>
      <c r="B27" s="48"/>
      <c r="C27" s="46" t="s">
        <v>103</v>
      </c>
      <c r="D27" s="36" t="str">
        <f>IF(ISBLANK(総括表兼領収書!$C$3),"",総括表兼領収書!$C$3)</f>
        <v/>
      </c>
      <c r="E27" s="8"/>
      <c r="F27" s="8"/>
      <c r="G27" s="8"/>
      <c r="H27" s="20"/>
      <c r="I27" s="38">
        <f>手続案内!H$26</f>
        <v>45748</v>
      </c>
      <c r="J27" s="6" t="str">
        <f t="shared" si="1"/>
        <v/>
      </c>
    </row>
    <row r="28" spans="1:10" ht="13.5" customHeight="1" x14ac:dyDescent="0.15">
      <c r="A28" s="48"/>
      <c r="B28" s="48"/>
      <c r="C28" s="46" t="s">
        <v>103</v>
      </c>
      <c r="D28" s="36" t="str">
        <f>IF(ISBLANK(総括表兼領収書!$C$3),"",総括表兼領収書!$C$3)</f>
        <v/>
      </c>
      <c r="E28" s="8"/>
      <c r="F28" s="8"/>
      <c r="G28" s="8"/>
      <c r="H28" s="20"/>
      <c r="I28" s="38">
        <f>手続案内!H$26</f>
        <v>45748</v>
      </c>
      <c r="J28" s="6" t="str">
        <f t="shared" si="1"/>
        <v/>
      </c>
    </row>
    <row r="29" spans="1:10" ht="13.5" customHeight="1" x14ac:dyDescent="0.15">
      <c r="A29" s="48"/>
      <c r="B29" s="48"/>
      <c r="C29" s="46" t="s">
        <v>103</v>
      </c>
      <c r="D29" s="36" t="str">
        <f>IF(ISBLANK(総括表兼領収書!$C$3),"",総括表兼領収書!$C$3)</f>
        <v/>
      </c>
      <c r="E29" s="8"/>
      <c r="F29" s="8"/>
      <c r="G29" s="8"/>
      <c r="H29" s="20"/>
      <c r="I29" s="38">
        <f>手続案内!H$26</f>
        <v>45748</v>
      </c>
      <c r="J29" s="6" t="str">
        <f t="shared" si="1"/>
        <v/>
      </c>
    </row>
    <row r="30" spans="1:10" ht="13.5" customHeight="1" x14ac:dyDescent="0.15">
      <c r="A30" s="48"/>
      <c r="B30" s="48"/>
      <c r="C30" s="46" t="s">
        <v>103</v>
      </c>
      <c r="D30" s="36" t="str">
        <f>IF(ISBLANK(総括表兼領収書!$C$3),"",総括表兼領収書!$C$3)</f>
        <v/>
      </c>
      <c r="E30" s="8"/>
      <c r="F30" s="8"/>
      <c r="G30" s="8"/>
      <c r="H30" s="20"/>
      <c r="I30" s="38">
        <f>手続案内!H$26</f>
        <v>45748</v>
      </c>
      <c r="J30" s="6" t="str">
        <f t="shared" si="1"/>
        <v/>
      </c>
    </row>
    <row r="31" spans="1:10" ht="13.5" customHeight="1" x14ac:dyDescent="0.15">
      <c r="A31" s="48"/>
      <c r="B31" s="48"/>
      <c r="C31" s="46" t="s">
        <v>103</v>
      </c>
      <c r="D31" s="36" t="str">
        <f>IF(ISBLANK(総括表兼領収書!$C$3),"",総括表兼領収書!$C$3)</f>
        <v/>
      </c>
      <c r="E31" s="8"/>
      <c r="F31" s="8"/>
      <c r="G31" s="8"/>
      <c r="H31" s="20"/>
      <c r="I31" s="38">
        <f>手続案内!H$26</f>
        <v>45748</v>
      </c>
      <c r="J31" s="6" t="str">
        <f t="shared" si="1"/>
        <v/>
      </c>
    </row>
    <row r="32" spans="1:10" ht="13.5" customHeight="1" x14ac:dyDescent="0.15">
      <c r="A32" s="48"/>
      <c r="B32" s="48"/>
      <c r="C32" s="46" t="s">
        <v>103</v>
      </c>
      <c r="D32" s="36" t="str">
        <f>IF(ISBLANK(総括表兼領収書!$C$3),"",総括表兼領収書!$C$3)</f>
        <v/>
      </c>
      <c r="E32" s="8"/>
      <c r="F32" s="8"/>
      <c r="G32" s="8"/>
      <c r="H32" s="20"/>
      <c r="I32" s="38">
        <f>手続案内!H$26</f>
        <v>45748</v>
      </c>
      <c r="J32" s="6" t="str">
        <f t="shared" si="1"/>
        <v/>
      </c>
    </row>
    <row r="33" spans="1:10" ht="13.5" customHeight="1" x14ac:dyDescent="0.15">
      <c r="A33" s="48"/>
      <c r="B33" s="48"/>
      <c r="C33" s="46" t="s">
        <v>103</v>
      </c>
      <c r="D33" s="36" t="str">
        <f>IF(ISBLANK(総括表兼領収書!$C$3),"",総括表兼領収書!$C$3)</f>
        <v/>
      </c>
      <c r="E33" s="8"/>
      <c r="F33" s="8"/>
      <c r="G33" s="8"/>
      <c r="H33" s="20"/>
      <c r="I33" s="38">
        <f>手続案内!H$26</f>
        <v>45748</v>
      </c>
      <c r="J33" s="6" t="str">
        <f t="shared" si="1"/>
        <v/>
      </c>
    </row>
    <row r="34" spans="1:10" ht="13.5" customHeight="1" x14ac:dyDescent="0.15">
      <c r="A34" s="48"/>
      <c r="B34" s="48"/>
      <c r="C34" s="46" t="s">
        <v>103</v>
      </c>
      <c r="D34" s="36" t="str">
        <f>IF(ISBLANK(総括表兼領収書!$C$3),"",総括表兼領収書!$C$3)</f>
        <v/>
      </c>
      <c r="E34" s="8"/>
      <c r="F34" s="8"/>
      <c r="G34" s="8"/>
      <c r="H34" s="20"/>
      <c r="I34" s="38">
        <f>手続案内!H$26</f>
        <v>45748</v>
      </c>
      <c r="J34" s="6" t="str">
        <f t="shared" si="1"/>
        <v/>
      </c>
    </row>
    <row r="35" spans="1:10" ht="17.25" x14ac:dyDescent="0.15">
      <c r="A35" s="109" t="s">
        <v>11</v>
      </c>
      <c r="B35" s="109"/>
      <c r="C35" s="109"/>
      <c r="D35" s="109"/>
      <c r="E35" s="109"/>
      <c r="F35" s="109"/>
      <c r="G35" s="109"/>
    </row>
  </sheetData>
  <sheetProtection password="C9E3" sheet="1" objects="1" scenarios="1" selectLockedCells="1"/>
  <mergeCells count="10">
    <mergeCell ref="A35:G35"/>
    <mergeCell ref="K2:L2"/>
    <mergeCell ref="K5:L5"/>
    <mergeCell ref="A1:C1"/>
    <mergeCell ref="D1:F1"/>
    <mergeCell ref="I1:J1"/>
    <mergeCell ref="A2:C2"/>
    <mergeCell ref="D2:E2"/>
    <mergeCell ref="F2:G2"/>
    <mergeCell ref="H2:J2"/>
  </mergeCells>
  <phoneticPr fontId="1"/>
  <dataValidations count="5">
    <dataValidation imeMode="off" allowBlank="1" showInputMessage="1" showErrorMessage="1" sqref="H4" xr:uid="{00000000-0002-0000-0400-000000000000}"/>
    <dataValidation imeMode="halfKatakana" allowBlank="1" showInputMessage="1" showErrorMessage="1" sqref="G4:G34" xr:uid="{00000000-0002-0000-0400-000001000000}"/>
    <dataValidation imeMode="hiragana" allowBlank="1" showInputMessage="1" showErrorMessage="1" sqref="D4:F34" xr:uid="{00000000-0002-0000-0400-000002000000}"/>
    <dataValidation type="date" imeMode="off" allowBlank="1" showInputMessage="1" showErrorMessage="1" errorTitle="エラー" error="不正な日付が入力されています。" promptTitle="生年月日の入力" prompt="日付形式で生年月日を入力してください" sqref="H5:H34" xr:uid="{00000000-0002-0000-0400-000003000000}">
      <formula1>9498</formula1>
      <formula2>I5</formula2>
    </dataValidation>
    <dataValidation type="list" allowBlank="1" showInputMessage="1" showErrorMessage="1" sqref="A5:B34" xr:uid="{00000000-0002-0000-0400-000004000000}">
      <formula1>"○"</formula1>
    </dataValidation>
  </dataValidations>
  <pageMargins left="0.78740157480314965" right="0.39370078740157483" top="0.78740157480314965" bottom="0.39370078740157483" header="0.51181102362204722" footer="0.51181102362204722"/>
  <pageSetup paperSize="9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5"/>
  <sheetViews>
    <sheetView zoomScaleNormal="100" workbookViewId="0">
      <selection activeCell="G13" sqref="G13"/>
    </sheetView>
  </sheetViews>
  <sheetFormatPr defaultRowHeight="13.5" x14ac:dyDescent="0.15"/>
  <cols>
    <col min="1" max="3" width="6.125" customWidth="1"/>
    <col min="4" max="5" width="14.625" customWidth="1"/>
    <col min="6" max="7" width="12.625" customWidth="1"/>
    <col min="8" max="9" width="13.625" customWidth="1"/>
    <col min="10" max="10" width="8.625" customWidth="1"/>
    <col min="11" max="14" width="6.125" customWidth="1"/>
  </cols>
  <sheetData>
    <row r="1" spans="1:14" ht="45" customHeight="1" x14ac:dyDescent="0.15">
      <c r="A1" s="110" t="s">
        <v>107</v>
      </c>
      <c r="B1" s="111"/>
      <c r="C1" s="111"/>
      <c r="D1" s="115" t="s">
        <v>119</v>
      </c>
      <c r="E1" s="115"/>
      <c r="F1" s="115"/>
      <c r="G1" s="4" t="s">
        <v>116</v>
      </c>
      <c r="H1" s="42">
        <f>COUNTA(F5:F34)</f>
        <v>0</v>
      </c>
      <c r="I1" s="113"/>
      <c r="J1" s="113"/>
    </row>
    <row r="2" spans="1:14" ht="13.5" customHeight="1" x14ac:dyDescent="0.15">
      <c r="A2" s="82" t="s">
        <v>94</v>
      </c>
      <c r="B2" s="82"/>
      <c r="C2" s="82"/>
      <c r="D2" s="82" t="s">
        <v>3</v>
      </c>
      <c r="E2" s="82"/>
      <c r="F2" s="82" t="s">
        <v>5</v>
      </c>
      <c r="G2" s="82"/>
      <c r="H2" s="82" t="s">
        <v>1</v>
      </c>
      <c r="I2" s="82"/>
      <c r="J2" s="82"/>
      <c r="K2" s="104" t="s">
        <v>104</v>
      </c>
      <c r="L2" s="105"/>
      <c r="M2" s="105"/>
      <c r="N2" s="106"/>
    </row>
    <row r="3" spans="1:14" ht="26.25" customHeight="1" x14ac:dyDescent="0.15">
      <c r="A3" s="1" t="s">
        <v>84</v>
      </c>
      <c r="B3" s="1" t="s">
        <v>85</v>
      </c>
      <c r="C3" s="1" t="s">
        <v>86</v>
      </c>
      <c r="D3" s="1" t="s">
        <v>0</v>
      </c>
      <c r="E3" s="1" t="s">
        <v>4</v>
      </c>
      <c r="F3" s="1" t="s">
        <v>6</v>
      </c>
      <c r="G3" s="2" t="s">
        <v>9</v>
      </c>
      <c r="H3" s="1" t="s">
        <v>1</v>
      </c>
      <c r="I3" s="1" t="s">
        <v>2</v>
      </c>
      <c r="J3" s="1" t="s">
        <v>7</v>
      </c>
      <c r="K3" s="1" t="s">
        <v>7</v>
      </c>
      <c r="L3" s="1" t="s">
        <v>86</v>
      </c>
      <c r="M3" s="1" t="s">
        <v>105</v>
      </c>
      <c r="N3" s="1" t="s">
        <v>106</v>
      </c>
    </row>
    <row r="4" spans="1:14" ht="13.5" customHeight="1" thickBot="1" x14ac:dyDescent="0.2">
      <c r="A4" s="44" t="s">
        <v>95</v>
      </c>
      <c r="B4" s="44" t="s">
        <v>95</v>
      </c>
      <c r="C4" s="44" t="str">
        <f t="shared" ref="C4:C34" si="0">VLOOKUP(J4,$K$4:$L$12,2,1)</f>
        <v>４部</v>
      </c>
      <c r="D4" s="39" t="s">
        <v>10</v>
      </c>
      <c r="E4" s="39" t="s">
        <v>8</v>
      </c>
      <c r="F4" s="39" t="s">
        <v>120</v>
      </c>
      <c r="G4" s="39" t="s">
        <v>121</v>
      </c>
      <c r="H4" s="40">
        <v>25901</v>
      </c>
      <c r="I4" s="40">
        <f>手続案内!H$26</f>
        <v>45748</v>
      </c>
      <c r="J4" s="41">
        <f t="shared" ref="J4" si="1">DATEDIF(H4,I4,"Y")</f>
        <v>54</v>
      </c>
      <c r="K4" s="1">
        <v>18</v>
      </c>
      <c r="L4" s="1" t="s">
        <v>89</v>
      </c>
      <c r="M4" s="1">
        <f>COUNTIFS($A$5:$A$34,"○",$C$5:$C$34,"１部")</f>
        <v>0</v>
      </c>
      <c r="N4" s="1">
        <f>COUNTIFS($B$5:$B$34,"○",$C$5:$C$34,"１部")</f>
        <v>0</v>
      </c>
    </row>
    <row r="5" spans="1:14" ht="13.5" customHeight="1" thickTop="1" x14ac:dyDescent="0.15">
      <c r="A5" s="47"/>
      <c r="B5" s="47"/>
      <c r="C5" s="45" t="e">
        <f t="shared" si="0"/>
        <v>#N/A</v>
      </c>
      <c r="D5" s="36" t="str">
        <f>IF(ISBLANK(総括表兼領収書!$C$3),"",総括表兼領収書!$C$3)</f>
        <v/>
      </c>
      <c r="E5" s="7"/>
      <c r="F5" s="7"/>
      <c r="G5" s="7"/>
      <c r="H5" s="20"/>
      <c r="I5" s="37">
        <f>手続案内!H$26</f>
        <v>45748</v>
      </c>
      <c r="J5" s="6" t="str">
        <f>IF(OR(ISBLANK(H5),ISERROR(DATEDIF(H5,I5,"Y"))),"",(DATEDIF(H5,I5,"Y")))</f>
        <v/>
      </c>
      <c r="K5" s="1">
        <v>30</v>
      </c>
      <c r="L5" s="1" t="s">
        <v>87</v>
      </c>
      <c r="M5" s="1">
        <f>COUNTIFS($A$5:$A$34,"○",$C$5:$C$34,"２部")</f>
        <v>0</v>
      </c>
      <c r="N5" s="1">
        <f>COUNTIFS($B$5:$B$34,"○",$C$5:$C$34,"２部")</f>
        <v>0</v>
      </c>
    </row>
    <row r="6" spans="1:14" ht="13.5" customHeight="1" x14ac:dyDescent="0.15">
      <c r="A6" s="48"/>
      <c r="B6" s="48"/>
      <c r="C6" s="46" t="e">
        <f t="shared" si="0"/>
        <v>#N/A</v>
      </c>
      <c r="D6" s="36" t="str">
        <f>IF(ISBLANK(総括表兼領収書!$C$3),"",総括表兼領収書!$C$3)</f>
        <v/>
      </c>
      <c r="E6" s="8"/>
      <c r="F6" s="8"/>
      <c r="G6" s="8"/>
      <c r="H6" s="20"/>
      <c r="I6" s="38">
        <f>手続案内!H$26</f>
        <v>45748</v>
      </c>
      <c r="J6" s="6" t="str">
        <f t="shared" ref="J6:J34" si="2">IF(OR(ISBLANK(H6),ISERROR(DATEDIF(H6,I6,"Y"))),"",(DATEDIF(H6,I6,"Y")))</f>
        <v/>
      </c>
      <c r="K6" s="1">
        <v>40</v>
      </c>
      <c r="L6" s="1" t="s">
        <v>88</v>
      </c>
      <c r="M6" s="1">
        <f>COUNTIFS($A$5:$A$34,"○",$C$5:$C$34,"３部")</f>
        <v>0</v>
      </c>
      <c r="N6" s="1">
        <f>COUNTIFS($B$5:$B$34,"○",$C$5:$C$34,"３部")</f>
        <v>0</v>
      </c>
    </row>
    <row r="7" spans="1:14" ht="13.5" customHeight="1" x14ac:dyDescent="0.15">
      <c r="A7" s="48"/>
      <c r="B7" s="48"/>
      <c r="C7" s="46" t="e">
        <f t="shared" si="0"/>
        <v>#N/A</v>
      </c>
      <c r="D7" s="36" t="str">
        <f>IF(ISBLANK(総括表兼領収書!$C$3),"",総括表兼領収書!$C$3)</f>
        <v/>
      </c>
      <c r="E7" s="8"/>
      <c r="F7" s="8"/>
      <c r="G7" s="8"/>
      <c r="H7" s="20"/>
      <c r="I7" s="38">
        <f>手続案内!H$26</f>
        <v>45748</v>
      </c>
      <c r="J7" s="6" t="str">
        <f t="shared" si="2"/>
        <v/>
      </c>
      <c r="K7" s="1">
        <v>50</v>
      </c>
      <c r="L7" s="1" t="s">
        <v>90</v>
      </c>
      <c r="M7" s="1">
        <f>COUNTIFS($A$5:$A$34,"○",$C$5:$C$34,"４部")</f>
        <v>0</v>
      </c>
      <c r="N7" s="1">
        <f>COUNTIFS($B$5:$B$34,"○",$C$5:$C$34,"４部")</f>
        <v>0</v>
      </c>
    </row>
    <row r="8" spans="1:14" ht="13.5" customHeight="1" x14ac:dyDescent="0.15">
      <c r="A8" s="48"/>
      <c r="B8" s="48"/>
      <c r="C8" s="46" t="e">
        <f t="shared" si="0"/>
        <v>#N/A</v>
      </c>
      <c r="D8" s="36" t="str">
        <f>IF(ISBLANK(総括表兼領収書!$C$3),"",総括表兼領収書!$C$3)</f>
        <v/>
      </c>
      <c r="E8" s="8"/>
      <c r="F8" s="8"/>
      <c r="G8" s="8"/>
      <c r="H8" s="20"/>
      <c r="I8" s="38">
        <f>手続案内!H$26</f>
        <v>45748</v>
      </c>
      <c r="J8" s="6" t="str">
        <f t="shared" si="2"/>
        <v/>
      </c>
      <c r="K8" s="1">
        <v>55</v>
      </c>
      <c r="L8" s="1" t="s">
        <v>91</v>
      </c>
      <c r="M8" s="1">
        <f>COUNTIFS($A$5:$A$34,"○",$C$5:$C$34,"５部")</f>
        <v>0</v>
      </c>
      <c r="N8" s="1">
        <f>COUNTIFS($B$5:$B$34,"○",$C$5:$C$34,"５部")</f>
        <v>0</v>
      </c>
    </row>
    <row r="9" spans="1:14" ht="13.5" customHeight="1" x14ac:dyDescent="0.15">
      <c r="A9" s="48"/>
      <c r="B9" s="48"/>
      <c r="C9" s="46" t="e">
        <f t="shared" si="0"/>
        <v>#N/A</v>
      </c>
      <c r="D9" s="36" t="str">
        <f>IF(ISBLANK(総括表兼領収書!$C$3),"",総括表兼領収書!$C$3)</f>
        <v/>
      </c>
      <c r="E9" s="8"/>
      <c r="F9" s="8"/>
      <c r="G9" s="8"/>
      <c r="H9" s="20"/>
      <c r="I9" s="38">
        <f>手続案内!H$26</f>
        <v>45748</v>
      </c>
      <c r="J9" s="6" t="str">
        <f t="shared" si="2"/>
        <v/>
      </c>
      <c r="K9" s="1">
        <v>60</v>
      </c>
      <c r="L9" s="1" t="s">
        <v>108</v>
      </c>
      <c r="M9" s="1">
        <f>COUNTIFS($A$5:$A$34,"○",$C$5:$C$34,"６部")</f>
        <v>0</v>
      </c>
      <c r="N9" s="1">
        <f>COUNTIFS($B$5:$B$34,"○",$C$5:$C$34,"６部")</f>
        <v>0</v>
      </c>
    </row>
    <row r="10" spans="1:14" ht="13.5" customHeight="1" x14ac:dyDescent="0.15">
      <c r="A10" s="48"/>
      <c r="B10" s="48"/>
      <c r="C10" s="46" t="e">
        <f t="shared" si="0"/>
        <v>#N/A</v>
      </c>
      <c r="D10" s="36" t="str">
        <f>IF(ISBLANK(総括表兼領収書!$C$3),"",総括表兼領収書!$C$3)</f>
        <v/>
      </c>
      <c r="E10" s="8"/>
      <c r="F10" s="8"/>
      <c r="G10" s="8"/>
      <c r="H10" s="20"/>
      <c r="I10" s="38">
        <f>手続案内!H$26</f>
        <v>45748</v>
      </c>
      <c r="J10" s="6" t="str">
        <f t="shared" si="2"/>
        <v/>
      </c>
      <c r="K10" s="1">
        <v>65</v>
      </c>
      <c r="L10" s="1" t="s">
        <v>109</v>
      </c>
      <c r="M10" s="1">
        <f>COUNTIFS($A$5:$A$34,"○",$C$5:$C$34,"７部")</f>
        <v>0</v>
      </c>
      <c r="N10" s="1">
        <f>COUNTIFS($B$5:$B$34,"○",$C$5:$C$34,"７部")</f>
        <v>0</v>
      </c>
    </row>
    <row r="11" spans="1:14" ht="13.5" customHeight="1" x14ac:dyDescent="0.15">
      <c r="A11" s="48"/>
      <c r="B11" s="48"/>
      <c r="C11" s="46" t="e">
        <f t="shared" si="0"/>
        <v>#N/A</v>
      </c>
      <c r="D11" s="36" t="str">
        <f>IF(ISBLANK(総括表兼領収書!$C$3),"",総括表兼領収書!$C$3)</f>
        <v/>
      </c>
      <c r="E11" s="8"/>
      <c r="F11" s="8"/>
      <c r="G11" s="8"/>
      <c r="H11" s="20"/>
      <c r="I11" s="38">
        <f>手続案内!H$26</f>
        <v>45748</v>
      </c>
      <c r="J11" s="6" t="str">
        <f t="shared" si="2"/>
        <v/>
      </c>
      <c r="K11" s="1">
        <v>70</v>
      </c>
      <c r="L11" s="1" t="s">
        <v>110</v>
      </c>
      <c r="M11" s="1">
        <f>COUNTIFS($A$5:$A$34,"○",$C$5:$C$34,"８部")</f>
        <v>0</v>
      </c>
      <c r="N11" s="1">
        <f>COUNTIFS($B$5:$B$34,"○",$C$5:$C$34,"８部")</f>
        <v>0</v>
      </c>
    </row>
    <row r="12" spans="1:14" ht="13.5" customHeight="1" x14ac:dyDescent="0.15">
      <c r="A12" s="48"/>
      <c r="B12" s="48"/>
      <c r="C12" s="46" t="e">
        <f t="shared" si="0"/>
        <v>#N/A</v>
      </c>
      <c r="D12" s="36" t="str">
        <f>IF(ISBLANK(総括表兼領収書!$C$3),"",総括表兼領収書!$C$3)</f>
        <v/>
      </c>
      <c r="E12" s="8"/>
      <c r="F12" s="8"/>
      <c r="G12" s="8"/>
      <c r="H12" s="20"/>
      <c r="I12" s="38">
        <f>手続案内!H$26</f>
        <v>45748</v>
      </c>
      <c r="J12" s="6" t="str">
        <f t="shared" si="2"/>
        <v/>
      </c>
      <c r="K12" s="1"/>
      <c r="L12" s="1"/>
      <c r="M12" s="1"/>
      <c r="N12" s="1"/>
    </row>
    <row r="13" spans="1:14" ht="13.5" customHeight="1" x14ac:dyDescent="0.15">
      <c r="A13" s="48"/>
      <c r="B13" s="48"/>
      <c r="C13" s="46" t="e">
        <f t="shared" si="0"/>
        <v>#N/A</v>
      </c>
      <c r="D13" s="36" t="str">
        <f>IF(ISBLANK(総括表兼領収書!$C$3),"",総括表兼領収書!$C$3)</f>
        <v/>
      </c>
      <c r="E13" s="8"/>
      <c r="F13" s="8"/>
      <c r="G13" s="8"/>
      <c r="H13" s="20"/>
      <c r="I13" s="38">
        <f>手続案内!H$26</f>
        <v>45748</v>
      </c>
      <c r="J13" s="6" t="str">
        <f t="shared" si="2"/>
        <v/>
      </c>
      <c r="K13" s="104" t="s">
        <v>118</v>
      </c>
      <c r="L13" s="105"/>
      <c r="M13" s="107">
        <f>SUM(M4:N12)</f>
        <v>0</v>
      </c>
      <c r="N13" s="108"/>
    </row>
    <row r="14" spans="1:14" ht="13.5" customHeight="1" x14ac:dyDescent="0.15">
      <c r="A14" s="48"/>
      <c r="B14" s="48"/>
      <c r="C14" s="46" t="e">
        <f t="shared" si="0"/>
        <v>#N/A</v>
      </c>
      <c r="D14" s="36" t="str">
        <f>IF(ISBLANK(総括表兼領収書!$C$3),"",総括表兼領収書!$C$3)</f>
        <v/>
      </c>
      <c r="E14" s="8"/>
      <c r="F14" s="8"/>
      <c r="G14" s="8"/>
      <c r="H14" s="20"/>
      <c r="I14" s="38">
        <f>手続案内!H$26</f>
        <v>45748</v>
      </c>
      <c r="J14" s="6" t="str">
        <f t="shared" si="2"/>
        <v/>
      </c>
    </row>
    <row r="15" spans="1:14" ht="13.5" customHeight="1" x14ac:dyDescent="0.15">
      <c r="A15" s="48"/>
      <c r="B15" s="48"/>
      <c r="C15" s="46" t="e">
        <f t="shared" si="0"/>
        <v>#N/A</v>
      </c>
      <c r="D15" s="36" t="str">
        <f>IF(ISBLANK(総括表兼領収書!$C$3),"",総括表兼領収書!$C$3)</f>
        <v/>
      </c>
      <c r="E15" s="7"/>
      <c r="F15" s="7"/>
      <c r="G15" s="7"/>
      <c r="H15" s="20"/>
      <c r="I15" s="38">
        <f>手続案内!H$26</f>
        <v>45748</v>
      </c>
      <c r="J15" s="6" t="str">
        <f t="shared" si="2"/>
        <v/>
      </c>
    </row>
    <row r="16" spans="1:14" ht="13.5" customHeight="1" x14ac:dyDescent="0.15">
      <c r="A16" s="48"/>
      <c r="B16" s="48"/>
      <c r="C16" s="46" t="e">
        <f t="shared" si="0"/>
        <v>#N/A</v>
      </c>
      <c r="D16" s="36" t="str">
        <f>IF(ISBLANK(総括表兼領収書!$C$3),"",総括表兼領収書!$C$3)</f>
        <v/>
      </c>
      <c r="E16" s="8"/>
      <c r="F16" s="8"/>
      <c r="G16" s="8"/>
      <c r="H16" s="20"/>
      <c r="I16" s="38">
        <f>手続案内!H$26</f>
        <v>45748</v>
      </c>
      <c r="J16" s="6" t="str">
        <f t="shared" si="2"/>
        <v/>
      </c>
    </row>
    <row r="17" spans="1:10" ht="13.5" customHeight="1" x14ac:dyDescent="0.15">
      <c r="A17" s="48"/>
      <c r="B17" s="48"/>
      <c r="C17" s="46" t="e">
        <f t="shared" si="0"/>
        <v>#N/A</v>
      </c>
      <c r="D17" s="36" t="str">
        <f>IF(ISBLANK(総括表兼領収書!$C$3),"",総括表兼領収書!$C$3)</f>
        <v/>
      </c>
      <c r="E17" s="8"/>
      <c r="F17" s="8"/>
      <c r="G17" s="8"/>
      <c r="H17" s="20"/>
      <c r="I17" s="38">
        <f>手続案内!H$26</f>
        <v>45748</v>
      </c>
      <c r="J17" s="6" t="str">
        <f t="shared" si="2"/>
        <v/>
      </c>
    </row>
    <row r="18" spans="1:10" ht="13.5" customHeight="1" x14ac:dyDescent="0.15">
      <c r="A18" s="48"/>
      <c r="B18" s="48"/>
      <c r="C18" s="46" t="e">
        <f t="shared" si="0"/>
        <v>#N/A</v>
      </c>
      <c r="D18" s="36" t="str">
        <f>IF(ISBLANK(総括表兼領収書!$C$3),"",総括表兼領収書!$C$3)</f>
        <v/>
      </c>
      <c r="E18" s="8"/>
      <c r="F18" s="8"/>
      <c r="G18" s="8"/>
      <c r="H18" s="20"/>
      <c r="I18" s="38">
        <f>手続案内!H$26</f>
        <v>45748</v>
      </c>
      <c r="J18" s="6" t="str">
        <f t="shared" si="2"/>
        <v/>
      </c>
    </row>
    <row r="19" spans="1:10" ht="13.5" customHeight="1" x14ac:dyDescent="0.15">
      <c r="A19" s="48"/>
      <c r="B19" s="48"/>
      <c r="C19" s="46" t="e">
        <f t="shared" si="0"/>
        <v>#N/A</v>
      </c>
      <c r="D19" s="36" t="str">
        <f>IF(ISBLANK(総括表兼領収書!$C$3),"",総括表兼領収書!$C$3)</f>
        <v/>
      </c>
      <c r="E19" s="8"/>
      <c r="F19" s="8"/>
      <c r="G19" s="8"/>
      <c r="H19" s="20"/>
      <c r="I19" s="38">
        <f>手続案内!H$26</f>
        <v>45748</v>
      </c>
      <c r="J19" s="6" t="str">
        <f t="shared" si="2"/>
        <v/>
      </c>
    </row>
    <row r="20" spans="1:10" ht="13.5" customHeight="1" x14ac:dyDescent="0.15">
      <c r="A20" s="48"/>
      <c r="B20" s="48"/>
      <c r="C20" s="46" t="e">
        <f t="shared" si="0"/>
        <v>#N/A</v>
      </c>
      <c r="D20" s="36" t="str">
        <f>IF(ISBLANK(総括表兼領収書!$C$3),"",総括表兼領収書!$C$3)</f>
        <v/>
      </c>
      <c r="E20" s="8"/>
      <c r="F20" s="8"/>
      <c r="G20" s="8"/>
      <c r="H20" s="20"/>
      <c r="I20" s="38">
        <f>手続案内!H$26</f>
        <v>45748</v>
      </c>
      <c r="J20" s="6" t="str">
        <f t="shared" si="2"/>
        <v/>
      </c>
    </row>
    <row r="21" spans="1:10" ht="13.5" customHeight="1" x14ac:dyDescent="0.15">
      <c r="A21" s="48"/>
      <c r="B21" s="48"/>
      <c r="C21" s="46" t="e">
        <f t="shared" si="0"/>
        <v>#N/A</v>
      </c>
      <c r="D21" s="36" t="str">
        <f>IF(ISBLANK(総括表兼領収書!$C$3),"",総括表兼領収書!$C$3)</f>
        <v/>
      </c>
      <c r="E21" s="8"/>
      <c r="F21" s="8"/>
      <c r="G21" s="8"/>
      <c r="H21" s="20"/>
      <c r="I21" s="38">
        <f>手続案内!H$26</f>
        <v>45748</v>
      </c>
      <c r="J21" s="6" t="str">
        <f t="shared" si="2"/>
        <v/>
      </c>
    </row>
    <row r="22" spans="1:10" ht="13.5" customHeight="1" x14ac:dyDescent="0.15">
      <c r="A22" s="48"/>
      <c r="B22" s="48"/>
      <c r="C22" s="46" t="e">
        <f t="shared" si="0"/>
        <v>#N/A</v>
      </c>
      <c r="D22" s="36" t="str">
        <f>IF(ISBLANK(総括表兼領収書!$C$3),"",総括表兼領収書!$C$3)</f>
        <v/>
      </c>
      <c r="E22" s="8"/>
      <c r="F22" s="8"/>
      <c r="G22" s="8"/>
      <c r="H22" s="20"/>
      <c r="I22" s="38">
        <f>手続案内!H$26</f>
        <v>45748</v>
      </c>
      <c r="J22" s="6" t="str">
        <f t="shared" si="2"/>
        <v/>
      </c>
    </row>
    <row r="23" spans="1:10" ht="13.5" customHeight="1" x14ac:dyDescent="0.15">
      <c r="A23" s="48"/>
      <c r="B23" s="48"/>
      <c r="C23" s="46" t="e">
        <f t="shared" si="0"/>
        <v>#N/A</v>
      </c>
      <c r="D23" s="36" t="str">
        <f>IF(ISBLANK(総括表兼領収書!$C$3),"",総括表兼領収書!$C$3)</f>
        <v/>
      </c>
      <c r="E23" s="8"/>
      <c r="F23" s="8"/>
      <c r="G23" s="8"/>
      <c r="H23" s="20"/>
      <c r="I23" s="38">
        <f>手続案内!H$26</f>
        <v>45748</v>
      </c>
      <c r="J23" s="6" t="str">
        <f t="shared" si="2"/>
        <v/>
      </c>
    </row>
    <row r="24" spans="1:10" ht="13.5" customHeight="1" x14ac:dyDescent="0.15">
      <c r="A24" s="48"/>
      <c r="B24" s="48"/>
      <c r="C24" s="46" t="e">
        <f t="shared" si="0"/>
        <v>#N/A</v>
      </c>
      <c r="D24" s="36" t="str">
        <f>IF(ISBLANK(総括表兼領収書!$C$3),"",総括表兼領収書!$C$3)</f>
        <v/>
      </c>
      <c r="E24" s="8"/>
      <c r="F24" s="8"/>
      <c r="G24" s="8"/>
      <c r="H24" s="20"/>
      <c r="I24" s="38">
        <f>手続案内!H$26</f>
        <v>45748</v>
      </c>
      <c r="J24" s="6" t="str">
        <f t="shared" si="2"/>
        <v/>
      </c>
    </row>
    <row r="25" spans="1:10" ht="13.5" customHeight="1" x14ac:dyDescent="0.15">
      <c r="A25" s="48"/>
      <c r="B25" s="48"/>
      <c r="C25" s="46" t="e">
        <f t="shared" si="0"/>
        <v>#N/A</v>
      </c>
      <c r="D25" s="36" t="str">
        <f>IF(ISBLANK(総括表兼領収書!$C$3),"",総括表兼領収書!$C$3)</f>
        <v/>
      </c>
      <c r="E25" s="7"/>
      <c r="F25" s="7"/>
      <c r="G25" s="7"/>
      <c r="H25" s="20"/>
      <c r="I25" s="38">
        <f>手続案内!H$26</f>
        <v>45748</v>
      </c>
      <c r="J25" s="6" t="str">
        <f t="shared" si="2"/>
        <v/>
      </c>
    </row>
    <row r="26" spans="1:10" ht="13.5" customHeight="1" x14ac:dyDescent="0.15">
      <c r="A26" s="48"/>
      <c r="B26" s="48"/>
      <c r="C26" s="46" t="e">
        <f t="shared" si="0"/>
        <v>#N/A</v>
      </c>
      <c r="D26" s="36" t="str">
        <f>IF(ISBLANK(総括表兼領収書!$C$3),"",総括表兼領収書!$C$3)</f>
        <v/>
      </c>
      <c r="E26" s="8"/>
      <c r="F26" s="8"/>
      <c r="G26" s="8"/>
      <c r="H26" s="20"/>
      <c r="I26" s="38">
        <f>手続案内!H$26</f>
        <v>45748</v>
      </c>
      <c r="J26" s="6" t="str">
        <f t="shared" si="2"/>
        <v/>
      </c>
    </row>
    <row r="27" spans="1:10" ht="13.5" customHeight="1" x14ac:dyDescent="0.15">
      <c r="A27" s="48"/>
      <c r="B27" s="48"/>
      <c r="C27" s="46" t="e">
        <f t="shared" si="0"/>
        <v>#N/A</v>
      </c>
      <c r="D27" s="36" t="str">
        <f>IF(ISBLANK(総括表兼領収書!$C$3),"",総括表兼領収書!$C$3)</f>
        <v/>
      </c>
      <c r="E27" s="8"/>
      <c r="F27" s="8"/>
      <c r="G27" s="8"/>
      <c r="H27" s="20"/>
      <c r="I27" s="38">
        <f>手続案内!H$26</f>
        <v>45748</v>
      </c>
      <c r="J27" s="6" t="str">
        <f t="shared" si="2"/>
        <v/>
      </c>
    </row>
    <row r="28" spans="1:10" ht="13.5" customHeight="1" x14ac:dyDescent="0.15">
      <c r="A28" s="48"/>
      <c r="B28" s="48"/>
      <c r="C28" s="46" t="e">
        <f t="shared" si="0"/>
        <v>#N/A</v>
      </c>
      <c r="D28" s="36" t="str">
        <f>IF(ISBLANK(総括表兼領収書!$C$3),"",総括表兼領収書!$C$3)</f>
        <v/>
      </c>
      <c r="E28" s="8"/>
      <c r="F28" s="8"/>
      <c r="G28" s="8"/>
      <c r="H28" s="20"/>
      <c r="I28" s="38">
        <f>手続案内!H$26</f>
        <v>45748</v>
      </c>
      <c r="J28" s="6" t="str">
        <f t="shared" si="2"/>
        <v/>
      </c>
    </row>
    <row r="29" spans="1:10" ht="13.5" customHeight="1" x14ac:dyDescent="0.15">
      <c r="A29" s="48"/>
      <c r="B29" s="48"/>
      <c r="C29" s="46" t="e">
        <f t="shared" si="0"/>
        <v>#N/A</v>
      </c>
      <c r="D29" s="36" t="str">
        <f>IF(ISBLANK(総括表兼領収書!$C$3),"",総括表兼領収書!$C$3)</f>
        <v/>
      </c>
      <c r="E29" s="8"/>
      <c r="F29" s="8"/>
      <c r="G29" s="8"/>
      <c r="H29" s="20"/>
      <c r="I29" s="38">
        <f>手続案内!H$26</f>
        <v>45748</v>
      </c>
      <c r="J29" s="6" t="str">
        <f t="shared" si="2"/>
        <v/>
      </c>
    </row>
    <row r="30" spans="1:10" ht="13.5" customHeight="1" x14ac:dyDescent="0.15">
      <c r="A30" s="48"/>
      <c r="B30" s="48"/>
      <c r="C30" s="46" t="e">
        <f t="shared" si="0"/>
        <v>#N/A</v>
      </c>
      <c r="D30" s="36" t="str">
        <f>IF(ISBLANK(総括表兼領収書!$C$3),"",総括表兼領収書!$C$3)</f>
        <v/>
      </c>
      <c r="E30" s="8"/>
      <c r="F30" s="8"/>
      <c r="G30" s="8"/>
      <c r="H30" s="20"/>
      <c r="I30" s="38">
        <f>手続案内!H$26</f>
        <v>45748</v>
      </c>
      <c r="J30" s="6" t="str">
        <f t="shared" si="2"/>
        <v/>
      </c>
    </row>
    <row r="31" spans="1:10" ht="13.5" customHeight="1" x14ac:dyDescent="0.15">
      <c r="A31" s="48"/>
      <c r="B31" s="48"/>
      <c r="C31" s="46" t="e">
        <f t="shared" si="0"/>
        <v>#N/A</v>
      </c>
      <c r="D31" s="36" t="str">
        <f>IF(ISBLANK(総括表兼領収書!$C$3),"",総括表兼領収書!$C$3)</f>
        <v/>
      </c>
      <c r="E31" s="8"/>
      <c r="F31" s="8"/>
      <c r="G31" s="8"/>
      <c r="H31" s="20"/>
      <c r="I31" s="38">
        <f>手続案内!H$26</f>
        <v>45748</v>
      </c>
      <c r="J31" s="6" t="str">
        <f t="shared" si="2"/>
        <v/>
      </c>
    </row>
    <row r="32" spans="1:10" ht="13.5" customHeight="1" x14ac:dyDescent="0.15">
      <c r="A32" s="48"/>
      <c r="B32" s="48"/>
      <c r="C32" s="46" t="e">
        <f t="shared" si="0"/>
        <v>#N/A</v>
      </c>
      <c r="D32" s="36" t="str">
        <f>IF(ISBLANK(総括表兼領収書!$C$3),"",総括表兼領収書!$C$3)</f>
        <v/>
      </c>
      <c r="E32" s="8"/>
      <c r="F32" s="8"/>
      <c r="G32" s="8"/>
      <c r="H32" s="20"/>
      <c r="I32" s="38">
        <f>手続案内!H$26</f>
        <v>45748</v>
      </c>
      <c r="J32" s="6" t="str">
        <f t="shared" si="2"/>
        <v/>
      </c>
    </row>
    <row r="33" spans="1:10" ht="13.5" customHeight="1" x14ac:dyDescent="0.15">
      <c r="A33" s="48"/>
      <c r="B33" s="48"/>
      <c r="C33" s="46" t="e">
        <f t="shared" si="0"/>
        <v>#N/A</v>
      </c>
      <c r="D33" s="36" t="str">
        <f>IF(ISBLANK(総括表兼領収書!$C$3),"",総括表兼領収書!$C$3)</f>
        <v/>
      </c>
      <c r="E33" s="8"/>
      <c r="F33" s="8"/>
      <c r="G33" s="8"/>
      <c r="H33" s="20"/>
      <c r="I33" s="38">
        <f>手続案内!H$26</f>
        <v>45748</v>
      </c>
      <c r="J33" s="6" t="str">
        <f t="shared" si="2"/>
        <v/>
      </c>
    </row>
    <row r="34" spans="1:10" ht="13.5" customHeight="1" x14ac:dyDescent="0.15">
      <c r="A34" s="48"/>
      <c r="B34" s="48"/>
      <c r="C34" s="46" t="e">
        <f t="shared" si="0"/>
        <v>#N/A</v>
      </c>
      <c r="D34" s="36" t="str">
        <f>IF(ISBLANK(総括表兼領収書!$C$3),"",総括表兼領収書!$C$3)</f>
        <v/>
      </c>
      <c r="E34" s="8"/>
      <c r="F34" s="8"/>
      <c r="G34" s="8"/>
      <c r="H34" s="20"/>
      <c r="I34" s="38">
        <f>手続案内!H$26</f>
        <v>45748</v>
      </c>
      <c r="J34" s="6" t="str">
        <f t="shared" si="2"/>
        <v/>
      </c>
    </row>
    <row r="35" spans="1:10" ht="17.25" x14ac:dyDescent="0.15">
      <c r="A35" s="109" t="s">
        <v>11</v>
      </c>
      <c r="B35" s="109"/>
      <c r="C35" s="109"/>
      <c r="D35" s="109"/>
      <c r="E35" s="109"/>
      <c r="F35" s="109"/>
      <c r="G35" s="109"/>
    </row>
  </sheetData>
  <sheetProtection algorithmName="SHA-512" hashValue="KdYRCXA4zqiTT4iKTLwz/bwRnaLYonDwBCaD+E+A7M6xx0TF/RPK0rxrWGRFabaIOOY7A017olhkfQd37mrwPw==" saltValue="D8tlf5qaGo+kxgNJQBfHZg==" spinCount="100000" sheet="1" objects="1" scenarios="1" selectLockedCells="1"/>
  <mergeCells count="11">
    <mergeCell ref="K2:N2"/>
    <mergeCell ref="K13:L13"/>
    <mergeCell ref="M13:N13"/>
    <mergeCell ref="A35:G35"/>
    <mergeCell ref="A1:C1"/>
    <mergeCell ref="D1:F1"/>
    <mergeCell ref="I1:J1"/>
    <mergeCell ref="A2:C2"/>
    <mergeCell ref="D2:E2"/>
    <mergeCell ref="F2:G2"/>
    <mergeCell ref="H2:J2"/>
  </mergeCells>
  <phoneticPr fontId="1"/>
  <dataValidations count="5">
    <dataValidation type="list" allowBlank="1" showInputMessage="1" showErrorMessage="1" sqref="A5:B34" xr:uid="{D7EE8BE1-FE26-49DE-BFC6-0BAAAA539FA3}">
      <formula1>"○"</formula1>
    </dataValidation>
    <dataValidation type="date" imeMode="off" allowBlank="1" showInputMessage="1" showErrorMessage="1" errorTitle="エラー" error="不正な日付が入力されています。" promptTitle="生年月日の入力" prompt="日付形式で生年月日を入力してください" sqref="H5:H34" xr:uid="{6419F743-2CBD-4E0B-9F1E-43B8A15042B4}">
      <formula1>9498</formula1>
      <formula2>I5</formula2>
    </dataValidation>
    <dataValidation imeMode="hiragana" allowBlank="1" showInputMessage="1" showErrorMessage="1" sqref="D4:F34" xr:uid="{00000000-0002-0000-0500-000002000000}"/>
    <dataValidation imeMode="halfKatakana" allowBlank="1" showInputMessage="1" showErrorMessage="1" sqref="G4:G34" xr:uid="{00000000-0002-0000-0500-000003000000}"/>
    <dataValidation imeMode="off" allowBlank="1" showInputMessage="1" showErrorMessage="1" sqref="H4" xr:uid="{00000000-0002-0000-0500-000004000000}"/>
  </dataValidations>
  <pageMargins left="0.78740157480314965" right="0.39370078740157483" top="0.78740157480314965" bottom="0.39370078740157483" header="0.51181102362204722" footer="0.51181102362204722"/>
  <pageSetup paperSize="9" orientation="landscape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手続案内</vt:lpstr>
      <vt:lpstr>総括表兼領収書</vt:lpstr>
      <vt:lpstr>女子 (初級)</vt:lpstr>
      <vt:lpstr>女子（クラス別）</vt:lpstr>
      <vt:lpstr>男子 (初級)</vt:lpstr>
      <vt:lpstr>男子（クラス別）</vt:lpstr>
      <vt:lpstr>'女子 (初級)'!Print_Area</vt:lpstr>
      <vt:lpstr>'女子（クラス別）'!Print_Area</vt:lpstr>
      <vt:lpstr>総括表兼領収書!Print_Area</vt:lpstr>
      <vt:lpstr>'男子 (初級)'!Print_Area</vt:lpstr>
      <vt:lpstr>'男子（クラス別）'!Print_Area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修 大沼</cp:lastModifiedBy>
  <cp:lastPrinted>2022-12-15T04:22:10Z</cp:lastPrinted>
  <dcterms:modified xsi:type="dcterms:W3CDTF">2025-12-02T07:13:16Z</dcterms:modified>
</cp:coreProperties>
</file>